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DC Activity Centers" sheetId="1" r:id="rId1"/>
    <sheet name="DC Local Centers" sheetId="2" r:id="rId2"/>
  </sheets>
  <definedNames/>
  <calcPr fullCalcOnLoad="1"/>
</workbook>
</file>

<file path=xl/sharedStrings.xml><?xml version="1.0" encoding="utf-8"?>
<sst xmlns="http://schemas.openxmlformats.org/spreadsheetml/2006/main" count="241" uniqueCount="105">
  <si>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</si>
  <si>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</si>
  <si>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</si>
  <si>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</si>
  <si>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</si>
  <si>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</si>
  <si>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</si>
  <si>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</si>
  <si>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</si>
  <si>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</si>
  <si>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</si>
  <si>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</si>
  <si>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</si>
  <si>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</si>
  <si>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</si>
  <si>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</si>
  <si>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</si>
  <si>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</si>
  <si>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</si>
  <si>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</si>
  <si>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</si>
  <si>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</si>
  <si>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</si>
  <si>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</si>
  <si>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</si>
  <si>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</si>
  <si>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</si>
  <si>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</si>
  <si>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</si>
  <si>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</si>
  <si>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</si>
  <si>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</si>
  <si>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</si>
  <si>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</si>
  <si>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</si>
  <si>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</si>
  <si>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</si>
  <si>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</si>
  <si>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</si>
  <si>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</si>
  <si>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</si>
  <si>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</si>
  <si>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</si>
  <si>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</si>
  <si>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</si>
  <si>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</si>
  <si>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</si>
  <si>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</si>
  <si>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</si>
  <si>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</si>
  <si>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</si>
  <si>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Downtown Washington</t>
  </si>
  <si>
    <t>District of Columbia</t>
  </si>
  <si>
    <t>Revised 7.0 Downtown Washington</t>
  </si>
  <si>
    <t>Round 6.1 Downtown Washington</t>
  </si>
  <si>
    <t>Federal Center/Southwest/Navy Yard</t>
  </si>
  <si>
    <t>Revised 7.0 Federal Center/Southwest/Navy Yard</t>
  </si>
  <si>
    <t>Round 6.1 Federal Center/Southwest/Navy Yard</t>
  </si>
  <si>
    <t>Georgetown</t>
  </si>
  <si>
    <t>Revised Round 7.0 Georgetown</t>
  </si>
  <si>
    <t>Round 6.1 Georgetown</t>
  </si>
  <si>
    <t>Monumental Core</t>
  </si>
  <si>
    <t>Revised Round 7.0 Monumental Core</t>
  </si>
  <si>
    <t>Round 6.1 Monumental Core</t>
  </si>
  <si>
    <t>New York Avenue</t>
  </si>
  <si>
    <t>Revised Round 7.0 New York Avenue</t>
  </si>
  <si>
    <t>Round 6.1 New York Avenue</t>
  </si>
  <si>
    <t>Friendship Heights</t>
  </si>
  <si>
    <t>Montgomery County</t>
  </si>
  <si>
    <t>Revised Round 7.0 Friendship Heights</t>
  </si>
  <si>
    <t>Round 6.1 Friendship Heights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</si>
  <si>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</si>
  <si>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</si>
  <si>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</si>
  <si>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</si>
  <si>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</si>
  <si>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</si>
  <si>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</si>
  <si>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</si>
  <si>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</si>
  <si>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</si>
  <si>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</si>
  <si>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</si>
  <si>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</si>
  <si>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</si>
  <si>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</si>
  <si>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</si>
  <si>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</si>
  <si>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</si>
  <si>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</si>
  <si>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</si>
  <si>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</si>
  <si>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</si>
  <si>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</si>
  <si>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</si>
  <si>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</si>
  <si>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</si>
  <si>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</si>
  <si>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</si>
  <si>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Adams Morgan/Zoo/Cleveland Park </t>
  </si>
  <si>
    <t xml:space="preserve">Revised Round 7.0 Adams Morgan/Zoo/Cleveland Park </t>
  </si>
  <si>
    <t>Round 6.1 Adams Morgan/Zoo/Cleveland Park</t>
  </si>
  <si>
    <t xml:space="preserve">Washington Hospital/Soldiers/Catholic </t>
  </si>
  <si>
    <t xml:space="preserve">Revised Round 7.0 Washington Hospital/Soldiers/Catholic </t>
  </si>
  <si>
    <t xml:space="preserve">Round 6.1 Washington Hospital/Soldiers/Catholic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</si>
</sst>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7" xfId="0" applyNumberFormat="1" applyFont="1" applyBorder="1" applyAlignment="1">
      <alignment/>
    </xf>
    <xf numFmtId="0" fontId="5" fillId="0" borderId="0" xfId="0" applyFont="1" applyFill="1" applyAlignment="1">
      <alignment horizontal="center" vertical="center"/>
    </xf>
    <xf numFmtId="9" fontId="0" fillId="2" borderId="0" xfId="0" applyNumberFormat="1" applyFont="1" applyFill="1" applyAlignment="1">
      <alignment/>
    </xf>
    <xf numFmtId="9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2" borderId="6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164" fontId="6" fillId="0" borderId="7" xfId="0" applyNumberFormat="1" applyFont="1" applyFill="1" applyBorder="1" applyAlignment="1">
      <alignment/>
    </xf>
    <xf numFmtId="3" fontId="5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9" fontId="2" fillId="3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2" fillId="3" borderId="8" xfId="0" applyNumberFormat="1" applyFont="1" applyFill="1" applyBorder="1" applyAlignment="1">
      <alignment/>
    </xf>
    <xf numFmtId="9" fontId="3" fillId="4" borderId="6" xfId="0" applyNumberFormat="1" applyFont="1" applyFill="1" applyBorder="1" applyAlignment="1">
      <alignment/>
    </xf>
    <xf numFmtId="9" fontId="3" fillId="4" borderId="0" xfId="0" applyNumberFormat="1" applyFont="1" applyFill="1" applyAlignment="1">
      <alignment/>
    </xf>
    <xf numFmtId="165" fontId="3" fillId="3" borderId="0" xfId="0" applyNumberFormat="1" applyFont="1" applyFill="1" applyBorder="1" applyAlignment="1">
      <alignment/>
    </xf>
    <xf numFmtId="9" fontId="3" fillId="3" borderId="6" xfId="0" applyNumberFormat="1" applyFont="1" applyFill="1" applyBorder="1" applyAlignment="1">
      <alignment/>
    </xf>
    <xf numFmtId="9" fontId="3" fillId="3" borderId="0" xfId="0" applyNumberFormat="1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164" fontId="3" fillId="3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9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0" fillId="0" borderId="8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9" fontId="3" fillId="4" borderId="0" xfId="0" applyNumberFormat="1" applyFont="1" applyFill="1" applyBorder="1" applyAlignment="1">
      <alignment/>
    </xf>
    <xf numFmtId="9" fontId="3" fillId="3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Border="1" applyAlignment="1">
      <alignment/>
    </xf>
    <xf numFmtId="9" fontId="2" fillId="0" borderId="6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9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9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7" xfId="0" applyNumberFormat="1" applyFont="1" applyBorder="1" applyAlignment="1">
      <alignment/>
    </xf>
    <xf numFmtId="0" fontId="5" fillId="5" borderId="0" xfId="0" applyFont="1" applyFill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7" fillId="3" borderId="0" xfId="0" applyFont="1" applyFill="1" applyAlignment="1">
      <alignment/>
    </xf>
    <xf numFmtId="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1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 wrapText="1"/>
    </xf>
    <xf numFmtId="9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53"/>
  <sheetViews>
    <sheetView zoomScale="85" zoomScaleNormal="85" workbookViewId="0" topLeftCell="A1">
      <selection activeCell="B7" sqref="B7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1" customFormat="1" ht="103.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5" t="s">
        <v>13</v>
      </c>
      <c r="O1" s="9" t="s">
        <v>14</v>
      </c>
      <c r="P1" s="7" t="s">
        <v>15</v>
      </c>
      <c r="Q1" s="10" t="s">
        <v>16</v>
      </c>
      <c r="R1" s="11" t="s">
        <v>17</v>
      </c>
      <c r="S1" s="12" t="s">
        <v>18</v>
      </c>
      <c r="T1" s="2" t="s">
        <v>19</v>
      </c>
      <c r="U1" s="13" t="s">
        <v>20</v>
      </c>
      <c r="V1" s="14" t="s">
        <v>21</v>
      </c>
      <c r="W1" s="14" t="s">
        <v>22</v>
      </c>
      <c r="X1" s="15" t="s">
        <v>23</v>
      </c>
      <c r="Y1" s="13" t="s">
        <v>24</v>
      </c>
      <c r="Z1" s="14" t="s">
        <v>25</v>
      </c>
      <c r="AA1" s="14" t="s">
        <v>26</v>
      </c>
      <c r="AB1" s="16" t="s">
        <v>27</v>
      </c>
      <c r="AC1" s="17" t="s">
        <v>28</v>
      </c>
      <c r="AD1" s="11" t="s">
        <v>29</v>
      </c>
      <c r="AE1" s="12" t="s">
        <v>30</v>
      </c>
      <c r="AF1" s="2" t="s">
        <v>31</v>
      </c>
      <c r="AG1" s="13" t="s">
        <v>32</v>
      </c>
      <c r="AH1" s="14" t="s">
        <v>33</v>
      </c>
      <c r="AI1" s="14" t="s">
        <v>34</v>
      </c>
      <c r="AJ1" s="2" t="s">
        <v>35</v>
      </c>
      <c r="AK1" s="13" t="s">
        <v>36</v>
      </c>
      <c r="AL1" s="14" t="s">
        <v>37</v>
      </c>
      <c r="AM1" s="14" t="s">
        <v>38</v>
      </c>
      <c r="AN1" s="16" t="s">
        <v>39</v>
      </c>
      <c r="AO1" s="17" t="s">
        <v>40</v>
      </c>
      <c r="AP1" s="18" t="s">
        <v>41</v>
      </c>
      <c r="AQ1" s="4" t="s">
        <v>42</v>
      </c>
      <c r="AR1" s="2" t="s">
        <v>43</v>
      </c>
      <c r="AS1" s="19" t="s">
        <v>44</v>
      </c>
      <c r="AT1" s="14" t="s">
        <v>45</v>
      </c>
      <c r="AU1" s="16" t="s">
        <v>46</v>
      </c>
      <c r="AV1" s="2" t="s">
        <v>47</v>
      </c>
      <c r="AW1" s="19" t="s">
        <v>48</v>
      </c>
      <c r="AX1" s="14" t="s">
        <v>49</v>
      </c>
      <c r="AY1" s="20" t="s">
        <v>50</v>
      </c>
      <c r="BC1" s="22"/>
      <c r="BD1" s="23"/>
      <c r="BG1" s="22"/>
      <c r="BH1" s="23"/>
    </row>
    <row r="3" spans="1:54" s="26" customFormat="1" ht="15" customHeight="1">
      <c r="A3" s="24">
        <v>1</v>
      </c>
      <c r="B3" s="25" t="s">
        <v>51</v>
      </c>
      <c r="C3" s="26" t="s">
        <v>52</v>
      </c>
      <c r="D3" s="27">
        <v>1</v>
      </c>
      <c r="E3" s="28">
        <v>1461325</v>
      </c>
      <c r="F3" s="29"/>
      <c r="G3" s="28">
        <v>33.5</v>
      </c>
      <c r="H3" s="30">
        <v>1</v>
      </c>
      <c r="I3" s="31">
        <v>1</v>
      </c>
      <c r="J3" s="32">
        <v>3576</v>
      </c>
      <c r="K3" s="33">
        <f>J3*$H3</f>
        <v>3576</v>
      </c>
      <c r="L3" s="34">
        <f>J3/$G3</f>
        <v>106.74626865671642</v>
      </c>
      <c r="M3" s="35"/>
      <c r="N3" s="32">
        <v>367</v>
      </c>
      <c r="O3" s="36">
        <f>N3*$I3</f>
        <v>367</v>
      </c>
      <c r="P3" s="34"/>
      <c r="Q3"/>
      <c r="R3" s="37">
        <v>1</v>
      </c>
      <c r="S3" s="38">
        <v>1</v>
      </c>
      <c r="T3">
        <v>3372</v>
      </c>
      <c r="U3" s="36">
        <f aca="true" t="shared" si="0" ref="U3:U58">T3*R3</f>
        <v>3372</v>
      </c>
      <c r="V3" s="34">
        <f>T3/$G3</f>
        <v>100.65671641791045</v>
      </c>
      <c r="W3" s="39"/>
      <c r="X3" s="40">
        <v>349</v>
      </c>
      <c r="Y3" s="36">
        <f aca="true" t="shared" si="1" ref="Y3:Y58">X3*S3</f>
        <v>349</v>
      </c>
      <c r="Z3" s="41">
        <f>X3/$G3</f>
        <v>10.417910447761194</v>
      </c>
      <c r="AA3" s="39"/>
      <c r="AB3" s="39"/>
      <c r="AC3" s="39"/>
      <c r="AD3" s="37">
        <v>1</v>
      </c>
      <c r="AE3" s="38">
        <v>1</v>
      </c>
      <c r="AF3" s="32">
        <v>3325</v>
      </c>
      <c r="AG3" s="36">
        <f aca="true" t="shared" si="2" ref="AG3:AG58">AF3*AD3</f>
        <v>3325</v>
      </c>
      <c r="AH3" s="34">
        <f>AF3/$G3</f>
        <v>99.25373134328358</v>
      </c>
      <c r="AI3"/>
      <c r="AJ3" s="32">
        <v>384</v>
      </c>
      <c r="AK3" s="36">
        <f aca="true" t="shared" si="3" ref="AK3:AK58">AJ3*$AE3</f>
        <v>384</v>
      </c>
      <c r="AL3" s="34">
        <f>AJ3/$G3</f>
        <v>11.462686567164178</v>
      </c>
      <c r="AM3"/>
      <c r="AN3" s="35">
        <f aca="true" t="shared" si="4" ref="AN3:AN58">AG3/AK3</f>
        <v>8.658854166666666</v>
      </c>
      <c r="AO3" s="42">
        <f aca="true" t="shared" si="5" ref="AO3:AO58">(AG3-K3)/K3</f>
        <v>-0.07019015659955258</v>
      </c>
      <c r="AP3" s="43">
        <v>1</v>
      </c>
      <c r="AQ3" s="44">
        <v>1</v>
      </c>
      <c r="AR3" s="26">
        <v>3384</v>
      </c>
      <c r="AS3" s="45">
        <f aca="true" t="shared" si="6" ref="AS3:AS58">AR3*$AP3</f>
        <v>3384</v>
      </c>
      <c r="AT3" s="46">
        <f>AR3/$G3</f>
        <v>101.01492537313433</v>
      </c>
      <c r="AU3" s="151"/>
      <c r="AV3" s="26">
        <v>390</v>
      </c>
      <c r="AW3" s="45">
        <f aca="true" t="shared" si="7" ref="AW3:AW58">AV3*$AQ3</f>
        <v>390</v>
      </c>
      <c r="AX3" s="46">
        <f>AV3/$G3</f>
        <v>11.64179104477612</v>
      </c>
      <c r="AY3" s="47"/>
      <c r="AZ3"/>
      <c r="BA3"/>
      <c r="BB3"/>
    </row>
    <row r="4" spans="1:54" s="26" customFormat="1" ht="15" customHeight="1">
      <c r="A4" s="48"/>
      <c r="C4" s="26" t="s">
        <v>52</v>
      </c>
      <c r="D4" s="27">
        <v>2</v>
      </c>
      <c r="E4" s="28">
        <v>1471286</v>
      </c>
      <c r="F4" s="29"/>
      <c r="G4" s="28">
        <v>33.8</v>
      </c>
      <c r="H4" s="30">
        <v>1</v>
      </c>
      <c r="I4" s="31">
        <v>1</v>
      </c>
      <c r="J4" s="32">
        <v>8345</v>
      </c>
      <c r="K4" s="33">
        <f aca="true" t="shared" si="8" ref="K4:K58">J4*$H4</f>
        <v>8345</v>
      </c>
      <c r="L4" s="34">
        <f aca="true" t="shared" si="9" ref="L4:L58">J4/$G4</f>
        <v>246.89349112426038</v>
      </c>
      <c r="M4" s="35"/>
      <c r="N4" s="32">
        <v>666</v>
      </c>
      <c r="O4" s="36">
        <f aca="true" t="shared" si="10" ref="O4:O58">N4*$I4</f>
        <v>666</v>
      </c>
      <c r="P4" s="34"/>
      <c r="Q4"/>
      <c r="R4" s="37">
        <v>1</v>
      </c>
      <c r="S4" s="38">
        <v>1</v>
      </c>
      <c r="T4">
        <v>8329</v>
      </c>
      <c r="U4" s="36">
        <f t="shared" si="0"/>
        <v>8329</v>
      </c>
      <c r="V4" s="34">
        <f>T4/$G4</f>
        <v>246.4201183431953</v>
      </c>
      <c r="W4" s="39"/>
      <c r="X4" s="40">
        <v>634</v>
      </c>
      <c r="Y4" s="36">
        <f t="shared" si="1"/>
        <v>634</v>
      </c>
      <c r="Z4" s="41">
        <f aca="true" t="shared" si="11" ref="Z4:Z58">X4/$G4</f>
        <v>18.757396449704142</v>
      </c>
      <c r="AA4" s="39"/>
      <c r="AB4" s="39"/>
      <c r="AC4" s="39"/>
      <c r="AD4" s="37">
        <v>1</v>
      </c>
      <c r="AE4" s="38">
        <v>1</v>
      </c>
      <c r="AF4" s="32">
        <v>8211</v>
      </c>
      <c r="AG4" s="36">
        <f t="shared" si="2"/>
        <v>8211</v>
      </c>
      <c r="AH4" s="34">
        <f aca="true" t="shared" si="12" ref="AH4:AH58">AF4/$G4</f>
        <v>242.92899408284026</v>
      </c>
      <c r="AI4"/>
      <c r="AJ4" s="32">
        <v>697</v>
      </c>
      <c r="AK4" s="36">
        <f t="shared" si="3"/>
        <v>697</v>
      </c>
      <c r="AL4" s="34">
        <f aca="true" t="shared" si="13" ref="AL4:AL58">AJ4/$G4</f>
        <v>20.62130177514793</v>
      </c>
      <c r="AM4"/>
      <c r="AN4" s="35">
        <f t="shared" si="4"/>
        <v>11.78048780487805</v>
      </c>
      <c r="AO4" s="42">
        <f t="shared" si="5"/>
        <v>-0.016057519472738167</v>
      </c>
      <c r="AP4" s="43">
        <v>1</v>
      </c>
      <c r="AQ4" s="44">
        <v>1</v>
      </c>
      <c r="AR4" s="26">
        <v>8357</v>
      </c>
      <c r="AS4" s="45">
        <f t="shared" si="6"/>
        <v>8357</v>
      </c>
      <c r="AT4" s="46">
        <f aca="true" t="shared" si="14" ref="AT4:AT60">AR4/$G4</f>
        <v>247.24852071005918</v>
      </c>
      <c r="AU4" s="151"/>
      <c r="AV4" s="26">
        <v>708</v>
      </c>
      <c r="AW4" s="45">
        <f t="shared" si="7"/>
        <v>708</v>
      </c>
      <c r="AX4" s="46">
        <f aca="true" t="shared" si="15" ref="AX4:AX60">AV4/$G4</f>
        <v>20.94674556213018</v>
      </c>
      <c r="AY4" s="47"/>
      <c r="AZ4"/>
      <c r="BA4"/>
      <c r="BB4"/>
    </row>
    <row r="5" spans="1:54" s="26" customFormat="1" ht="15" customHeight="1">
      <c r="A5" s="48"/>
      <c r="C5" s="26" t="s">
        <v>52</v>
      </c>
      <c r="D5" s="27">
        <v>5</v>
      </c>
      <c r="E5" s="28">
        <v>1097780</v>
      </c>
      <c r="F5" s="29"/>
      <c r="G5" s="28">
        <v>25.2</v>
      </c>
      <c r="H5" s="30">
        <v>1</v>
      </c>
      <c r="I5" s="31">
        <v>1</v>
      </c>
      <c r="J5" s="32">
        <v>3523</v>
      </c>
      <c r="K5" s="33">
        <f t="shared" si="8"/>
        <v>3523</v>
      </c>
      <c r="L5" s="34">
        <f t="shared" si="9"/>
        <v>139.80158730158732</v>
      </c>
      <c r="M5" s="35"/>
      <c r="N5" s="32">
        <v>0</v>
      </c>
      <c r="O5" s="36">
        <f t="shared" si="10"/>
        <v>0</v>
      </c>
      <c r="P5" s="34"/>
      <c r="Q5"/>
      <c r="R5" s="37">
        <v>1</v>
      </c>
      <c r="S5" s="38">
        <v>1</v>
      </c>
      <c r="T5">
        <v>3322</v>
      </c>
      <c r="U5" s="36">
        <f t="shared" si="0"/>
        <v>3322</v>
      </c>
      <c r="V5" s="34">
        <f aca="true" t="shared" si="16" ref="V5:V58">T5/$G5</f>
        <v>131.82539682539684</v>
      </c>
      <c r="W5" s="39"/>
      <c r="X5" s="40">
        <v>0</v>
      </c>
      <c r="Y5" s="36">
        <f t="shared" si="1"/>
        <v>0</v>
      </c>
      <c r="Z5" s="41">
        <f t="shared" si="11"/>
        <v>0</v>
      </c>
      <c r="AA5" s="39"/>
      <c r="AB5" s="39"/>
      <c r="AC5" s="39"/>
      <c r="AD5" s="37">
        <v>1</v>
      </c>
      <c r="AE5" s="38">
        <v>1</v>
      </c>
      <c r="AF5" s="32">
        <v>3275</v>
      </c>
      <c r="AG5" s="36">
        <f t="shared" si="2"/>
        <v>3275</v>
      </c>
      <c r="AH5" s="34">
        <f t="shared" si="12"/>
        <v>129.96031746031747</v>
      </c>
      <c r="AI5"/>
      <c r="AJ5" s="32">
        <v>0</v>
      </c>
      <c r="AK5" s="36">
        <f t="shared" si="3"/>
        <v>0</v>
      </c>
      <c r="AL5" s="34">
        <f t="shared" si="13"/>
        <v>0</v>
      </c>
      <c r="AM5"/>
      <c r="AN5" s="35" t="e">
        <f t="shared" si="4"/>
        <v>#DIV/0!</v>
      </c>
      <c r="AO5" s="42">
        <f t="shared" si="5"/>
        <v>-0.07039455009934714</v>
      </c>
      <c r="AP5" s="43">
        <v>1</v>
      </c>
      <c r="AQ5" s="44">
        <v>1</v>
      </c>
      <c r="AR5" s="26">
        <v>3333</v>
      </c>
      <c r="AS5" s="45">
        <f t="shared" si="6"/>
        <v>3333</v>
      </c>
      <c r="AT5" s="46">
        <f t="shared" si="14"/>
        <v>132.26190476190476</v>
      </c>
      <c r="AU5" s="151"/>
      <c r="AV5" s="26">
        <v>0</v>
      </c>
      <c r="AW5" s="45">
        <f t="shared" si="7"/>
        <v>0</v>
      </c>
      <c r="AX5" s="46">
        <f t="shared" si="15"/>
        <v>0</v>
      </c>
      <c r="AY5" s="47"/>
      <c r="AZ5"/>
      <c r="BA5"/>
      <c r="BB5"/>
    </row>
    <row r="6" spans="1:54" s="26" customFormat="1" ht="15" customHeight="1">
      <c r="A6" s="48"/>
      <c r="C6" s="26" t="s">
        <v>52</v>
      </c>
      <c r="D6" s="27">
        <v>6</v>
      </c>
      <c r="E6" s="28">
        <v>1126120</v>
      </c>
      <c r="F6" s="29"/>
      <c r="G6" s="28">
        <v>25.9</v>
      </c>
      <c r="H6" s="30">
        <v>1</v>
      </c>
      <c r="I6" s="31">
        <v>1</v>
      </c>
      <c r="J6" s="32">
        <v>11712</v>
      </c>
      <c r="K6" s="33">
        <f t="shared" si="8"/>
        <v>11712</v>
      </c>
      <c r="L6" s="34">
        <f t="shared" si="9"/>
        <v>452.20077220077224</v>
      </c>
      <c r="M6" s="35"/>
      <c r="N6" s="32">
        <v>0</v>
      </c>
      <c r="O6" s="36">
        <f t="shared" si="10"/>
        <v>0</v>
      </c>
      <c r="P6" s="34"/>
      <c r="Q6"/>
      <c r="R6" s="37">
        <v>1</v>
      </c>
      <c r="S6" s="38">
        <v>1</v>
      </c>
      <c r="T6">
        <v>11044</v>
      </c>
      <c r="U6" s="36">
        <f t="shared" si="0"/>
        <v>11044</v>
      </c>
      <c r="V6" s="34">
        <f t="shared" si="16"/>
        <v>426.4092664092664</v>
      </c>
      <c r="W6" s="39"/>
      <c r="X6" s="40">
        <v>0</v>
      </c>
      <c r="Y6" s="36">
        <f t="shared" si="1"/>
        <v>0</v>
      </c>
      <c r="Z6" s="41">
        <f t="shared" si="11"/>
        <v>0</v>
      </c>
      <c r="AA6" s="39"/>
      <c r="AB6" s="39"/>
      <c r="AC6" s="39"/>
      <c r="AD6" s="37">
        <v>1</v>
      </c>
      <c r="AE6" s="38">
        <v>1</v>
      </c>
      <c r="AF6" s="32">
        <v>10888</v>
      </c>
      <c r="AG6" s="36">
        <f t="shared" si="2"/>
        <v>10888</v>
      </c>
      <c r="AH6" s="34">
        <f t="shared" si="12"/>
        <v>420.3861003861004</v>
      </c>
      <c r="AI6"/>
      <c r="AJ6" s="32">
        <v>0</v>
      </c>
      <c r="AK6" s="36">
        <f t="shared" si="3"/>
        <v>0</v>
      </c>
      <c r="AL6" s="34">
        <f t="shared" si="13"/>
        <v>0</v>
      </c>
      <c r="AM6"/>
      <c r="AN6" s="35" t="e">
        <f t="shared" si="4"/>
        <v>#DIV/0!</v>
      </c>
      <c r="AO6" s="42">
        <f t="shared" si="5"/>
        <v>-0.0703551912568306</v>
      </c>
      <c r="AP6" s="43">
        <v>1</v>
      </c>
      <c r="AQ6" s="44">
        <v>1</v>
      </c>
      <c r="AR6" s="26">
        <v>11081</v>
      </c>
      <c r="AS6" s="45">
        <f t="shared" si="6"/>
        <v>11081</v>
      </c>
      <c r="AT6" s="46">
        <f t="shared" si="14"/>
        <v>427.83783783783787</v>
      </c>
      <c r="AU6" s="151"/>
      <c r="AV6" s="26">
        <v>0</v>
      </c>
      <c r="AW6" s="45">
        <f t="shared" si="7"/>
        <v>0</v>
      </c>
      <c r="AX6" s="46">
        <f t="shared" si="15"/>
        <v>0</v>
      </c>
      <c r="AY6" s="47"/>
      <c r="AZ6"/>
      <c r="BA6"/>
      <c r="BB6"/>
    </row>
    <row r="7" spans="1:54" s="26" customFormat="1" ht="15" customHeight="1">
      <c r="A7" s="48"/>
      <c r="C7" s="26" t="s">
        <v>52</v>
      </c>
      <c r="D7" s="27">
        <v>7</v>
      </c>
      <c r="E7" s="28">
        <v>1897561</v>
      </c>
      <c r="F7" s="29"/>
      <c r="G7" s="28">
        <v>43.6</v>
      </c>
      <c r="H7" s="30">
        <v>1</v>
      </c>
      <c r="I7" s="31">
        <v>1</v>
      </c>
      <c r="J7" s="32">
        <v>9796</v>
      </c>
      <c r="K7" s="33">
        <f t="shared" si="8"/>
        <v>9796</v>
      </c>
      <c r="L7" s="34">
        <f t="shared" si="9"/>
        <v>224.6788990825688</v>
      </c>
      <c r="M7" s="35"/>
      <c r="N7" s="32">
        <v>259</v>
      </c>
      <c r="O7" s="36">
        <f t="shared" si="10"/>
        <v>259</v>
      </c>
      <c r="P7" s="34"/>
      <c r="Q7"/>
      <c r="R7" s="37">
        <v>1</v>
      </c>
      <c r="S7" s="38">
        <v>1</v>
      </c>
      <c r="T7">
        <v>10157</v>
      </c>
      <c r="U7" s="36">
        <f t="shared" si="0"/>
        <v>10157</v>
      </c>
      <c r="V7" s="34">
        <f t="shared" si="16"/>
        <v>232.95871559633028</v>
      </c>
      <c r="W7" s="39"/>
      <c r="X7" s="40">
        <v>247</v>
      </c>
      <c r="Y7" s="36">
        <f t="shared" si="1"/>
        <v>247</v>
      </c>
      <c r="Z7" s="41">
        <f t="shared" si="11"/>
        <v>5.6651376146788985</v>
      </c>
      <c r="AA7" s="39"/>
      <c r="AB7" s="39"/>
      <c r="AC7" s="39"/>
      <c r="AD7" s="37">
        <v>1</v>
      </c>
      <c r="AE7" s="38">
        <v>1</v>
      </c>
      <c r="AF7" s="32">
        <v>10014</v>
      </c>
      <c r="AG7" s="36">
        <f t="shared" si="2"/>
        <v>10014</v>
      </c>
      <c r="AH7" s="34">
        <f t="shared" si="12"/>
        <v>229.6788990825688</v>
      </c>
      <c r="AI7"/>
      <c r="AJ7" s="32">
        <v>271</v>
      </c>
      <c r="AK7" s="36">
        <f t="shared" si="3"/>
        <v>271</v>
      </c>
      <c r="AL7" s="34">
        <f t="shared" si="13"/>
        <v>6.215596330275229</v>
      </c>
      <c r="AM7"/>
      <c r="AN7" s="35">
        <f t="shared" si="4"/>
        <v>36.952029520295206</v>
      </c>
      <c r="AO7" s="42">
        <f t="shared" si="5"/>
        <v>0.022253981216823194</v>
      </c>
      <c r="AP7" s="43">
        <v>1</v>
      </c>
      <c r="AQ7" s="44">
        <v>1</v>
      </c>
      <c r="AR7" s="26">
        <v>10192</v>
      </c>
      <c r="AS7" s="45">
        <f t="shared" si="6"/>
        <v>10192</v>
      </c>
      <c r="AT7" s="46">
        <f t="shared" si="14"/>
        <v>233.76146788990826</v>
      </c>
      <c r="AU7" s="151"/>
      <c r="AV7" s="26">
        <v>275</v>
      </c>
      <c r="AW7" s="45">
        <f t="shared" si="7"/>
        <v>275</v>
      </c>
      <c r="AX7" s="46">
        <f t="shared" si="15"/>
        <v>6.307339449541284</v>
      </c>
      <c r="AY7" s="47"/>
      <c r="AZ7"/>
      <c r="BA7"/>
      <c r="BB7"/>
    </row>
    <row r="8" spans="1:54" s="26" customFormat="1" ht="15" customHeight="1">
      <c r="A8" s="48"/>
      <c r="C8" s="26" t="s">
        <v>52</v>
      </c>
      <c r="D8" s="27">
        <v>8</v>
      </c>
      <c r="E8" s="28">
        <v>1369414</v>
      </c>
      <c r="F8" s="29"/>
      <c r="G8" s="28">
        <v>31.4</v>
      </c>
      <c r="H8" s="30">
        <v>1</v>
      </c>
      <c r="I8" s="31">
        <v>1</v>
      </c>
      <c r="J8" s="32">
        <v>18668</v>
      </c>
      <c r="K8" s="33">
        <f t="shared" si="8"/>
        <v>18668</v>
      </c>
      <c r="L8" s="34">
        <f t="shared" si="9"/>
        <v>594.5222929936306</v>
      </c>
      <c r="M8" s="35"/>
      <c r="N8" s="32">
        <v>0</v>
      </c>
      <c r="O8" s="36">
        <f t="shared" si="10"/>
        <v>0</v>
      </c>
      <c r="P8" s="34"/>
      <c r="Q8"/>
      <c r="R8" s="37">
        <v>1</v>
      </c>
      <c r="S8" s="38">
        <v>1</v>
      </c>
      <c r="T8">
        <v>17603</v>
      </c>
      <c r="U8" s="36">
        <f t="shared" si="0"/>
        <v>17603</v>
      </c>
      <c r="V8" s="34">
        <f t="shared" si="16"/>
        <v>560.6050955414013</v>
      </c>
      <c r="W8" s="39"/>
      <c r="X8" s="40">
        <v>0</v>
      </c>
      <c r="Y8" s="36">
        <f t="shared" si="1"/>
        <v>0</v>
      </c>
      <c r="Z8" s="41">
        <f t="shared" si="11"/>
        <v>0</v>
      </c>
      <c r="AA8" s="39"/>
      <c r="AB8" s="39"/>
      <c r="AC8" s="39"/>
      <c r="AD8" s="37">
        <v>1</v>
      </c>
      <c r="AE8" s="38">
        <v>1</v>
      </c>
      <c r="AF8" s="32">
        <v>17355</v>
      </c>
      <c r="AG8" s="36">
        <f t="shared" si="2"/>
        <v>17355</v>
      </c>
      <c r="AH8" s="34">
        <f t="shared" si="12"/>
        <v>552.7070063694267</v>
      </c>
      <c r="AI8"/>
      <c r="AJ8" s="32">
        <v>0</v>
      </c>
      <c r="AK8" s="36">
        <f t="shared" si="3"/>
        <v>0</v>
      </c>
      <c r="AL8" s="34">
        <f t="shared" si="13"/>
        <v>0</v>
      </c>
      <c r="AM8"/>
      <c r="AN8" s="35" t="e">
        <f t="shared" si="4"/>
        <v>#DIV/0!</v>
      </c>
      <c r="AO8" s="42">
        <f t="shared" si="5"/>
        <v>-0.07033426183844012</v>
      </c>
      <c r="AP8" s="43">
        <v>1</v>
      </c>
      <c r="AQ8" s="44">
        <v>1</v>
      </c>
      <c r="AR8" s="26">
        <v>17663</v>
      </c>
      <c r="AS8" s="45">
        <f t="shared" si="6"/>
        <v>17663</v>
      </c>
      <c r="AT8" s="46">
        <f t="shared" si="14"/>
        <v>562.515923566879</v>
      </c>
      <c r="AU8" s="151"/>
      <c r="AV8" s="26">
        <v>0</v>
      </c>
      <c r="AW8" s="45">
        <f t="shared" si="7"/>
        <v>0</v>
      </c>
      <c r="AX8" s="46">
        <f t="shared" si="15"/>
        <v>0</v>
      </c>
      <c r="AY8" s="47"/>
      <c r="AZ8"/>
      <c r="BA8"/>
      <c r="BB8"/>
    </row>
    <row r="9" spans="1:54" s="26" customFormat="1" ht="15" customHeight="1">
      <c r="A9" s="48"/>
      <c r="C9" s="26" t="s">
        <v>52</v>
      </c>
      <c r="D9" s="27">
        <v>9</v>
      </c>
      <c r="E9" s="28">
        <v>1487366</v>
      </c>
      <c r="F9" s="29"/>
      <c r="G9" s="28">
        <v>34.1</v>
      </c>
      <c r="H9" s="30">
        <v>1</v>
      </c>
      <c r="I9" s="31">
        <v>1</v>
      </c>
      <c r="J9" s="32">
        <v>22686</v>
      </c>
      <c r="K9" s="33">
        <f t="shared" si="8"/>
        <v>22686</v>
      </c>
      <c r="L9" s="34">
        <f t="shared" si="9"/>
        <v>665.2785923753665</v>
      </c>
      <c r="M9" s="35"/>
      <c r="N9" s="32">
        <v>1</v>
      </c>
      <c r="O9" s="36">
        <f t="shared" si="10"/>
        <v>1</v>
      </c>
      <c r="P9" s="34"/>
      <c r="Q9"/>
      <c r="R9" s="37">
        <v>1</v>
      </c>
      <c r="S9" s="38">
        <v>1</v>
      </c>
      <c r="T9">
        <v>21391</v>
      </c>
      <c r="U9" s="36">
        <f t="shared" si="0"/>
        <v>21391</v>
      </c>
      <c r="V9" s="34">
        <f t="shared" si="16"/>
        <v>627.3020527859237</v>
      </c>
      <c r="W9" s="39"/>
      <c r="X9" s="40">
        <v>1</v>
      </c>
      <c r="Y9" s="36">
        <f t="shared" si="1"/>
        <v>1</v>
      </c>
      <c r="Z9" s="41">
        <f t="shared" si="11"/>
        <v>0.029325513196480937</v>
      </c>
      <c r="AA9" s="39"/>
      <c r="AB9" s="39"/>
      <c r="AC9" s="39"/>
      <c r="AD9" s="37">
        <v>1</v>
      </c>
      <c r="AE9" s="38">
        <v>1</v>
      </c>
      <c r="AF9" s="32">
        <v>21089</v>
      </c>
      <c r="AG9" s="36">
        <f t="shared" si="2"/>
        <v>21089</v>
      </c>
      <c r="AH9" s="34">
        <f t="shared" si="12"/>
        <v>618.4457478005864</v>
      </c>
      <c r="AI9"/>
      <c r="AJ9" s="32">
        <v>1</v>
      </c>
      <c r="AK9" s="36">
        <f t="shared" si="3"/>
        <v>1</v>
      </c>
      <c r="AL9" s="34">
        <f t="shared" si="13"/>
        <v>0.029325513196480937</v>
      </c>
      <c r="AM9"/>
      <c r="AN9" s="35">
        <f t="shared" si="4"/>
        <v>21089</v>
      </c>
      <c r="AO9" s="42">
        <f t="shared" si="5"/>
        <v>-0.0703958388433395</v>
      </c>
      <c r="AP9" s="43">
        <v>1</v>
      </c>
      <c r="AQ9" s="44">
        <v>1</v>
      </c>
      <c r="AR9" s="26">
        <v>21464</v>
      </c>
      <c r="AS9" s="45">
        <f t="shared" si="6"/>
        <v>21464</v>
      </c>
      <c r="AT9" s="46">
        <f t="shared" si="14"/>
        <v>629.4428152492668</v>
      </c>
      <c r="AU9" s="151"/>
      <c r="AV9" s="26">
        <v>1</v>
      </c>
      <c r="AW9" s="45">
        <f t="shared" si="7"/>
        <v>1</v>
      </c>
      <c r="AX9" s="46">
        <f t="shared" si="15"/>
        <v>0.029325513196480937</v>
      </c>
      <c r="AY9" s="47"/>
      <c r="AZ9"/>
      <c r="BA9"/>
      <c r="BB9"/>
    </row>
    <row r="10" spans="1:54" s="26" customFormat="1" ht="15" customHeight="1">
      <c r="A10" s="48"/>
      <c r="C10" s="26" t="s">
        <v>52</v>
      </c>
      <c r="D10" s="27">
        <v>10</v>
      </c>
      <c r="E10" s="28">
        <v>1524109</v>
      </c>
      <c r="F10" s="29"/>
      <c r="G10" s="28">
        <v>35</v>
      </c>
      <c r="H10" s="30">
        <v>1</v>
      </c>
      <c r="I10" s="31">
        <v>1</v>
      </c>
      <c r="J10" s="32">
        <v>11615</v>
      </c>
      <c r="K10" s="33">
        <f t="shared" si="8"/>
        <v>11615</v>
      </c>
      <c r="L10" s="34">
        <f t="shared" si="9"/>
        <v>331.85714285714283</v>
      </c>
      <c r="M10" s="35"/>
      <c r="N10" s="32">
        <v>662</v>
      </c>
      <c r="O10" s="36">
        <f t="shared" si="10"/>
        <v>662</v>
      </c>
      <c r="P10" s="34"/>
      <c r="Q10"/>
      <c r="R10" s="37">
        <v>1</v>
      </c>
      <c r="S10" s="38">
        <v>1</v>
      </c>
      <c r="T10">
        <v>10953</v>
      </c>
      <c r="U10" s="36">
        <f t="shared" si="0"/>
        <v>10953</v>
      </c>
      <c r="V10" s="34">
        <f t="shared" si="16"/>
        <v>312.9428571428571</v>
      </c>
      <c r="W10" s="39"/>
      <c r="X10" s="40">
        <v>782</v>
      </c>
      <c r="Y10" s="36">
        <f t="shared" si="1"/>
        <v>782</v>
      </c>
      <c r="Z10" s="41">
        <f t="shared" si="11"/>
        <v>22.34285714285714</v>
      </c>
      <c r="AA10" s="39"/>
      <c r="AB10" s="39"/>
      <c r="AC10" s="39"/>
      <c r="AD10" s="37">
        <v>1</v>
      </c>
      <c r="AE10" s="38">
        <v>1</v>
      </c>
      <c r="AF10" s="32">
        <v>10798</v>
      </c>
      <c r="AG10" s="36">
        <f t="shared" si="2"/>
        <v>10798</v>
      </c>
      <c r="AH10" s="34">
        <f t="shared" si="12"/>
        <v>308.51428571428573</v>
      </c>
      <c r="AI10"/>
      <c r="AJ10" s="32">
        <v>851</v>
      </c>
      <c r="AK10" s="36">
        <f t="shared" si="3"/>
        <v>851</v>
      </c>
      <c r="AL10" s="34">
        <f t="shared" si="13"/>
        <v>24.314285714285713</v>
      </c>
      <c r="AM10"/>
      <c r="AN10" s="35">
        <f t="shared" si="4"/>
        <v>12.688601645123384</v>
      </c>
      <c r="AO10" s="42">
        <f t="shared" si="5"/>
        <v>-0.07034007748600947</v>
      </c>
      <c r="AP10" s="43">
        <v>1</v>
      </c>
      <c r="AQ10" s="44">
        <v>1</v>
      </c>
      <c r="AR10" s="26">
        <v>10990</v>
      </c>
      <c r="AS10" s="45">
        <f t="shared" si="6"/>
        <v>10990</v>
      </c>
      <c r="AT10" s="46">
        <f t="shared" si="14"/>
        <v>314</v>
      </c>
      <c r="AU10" s="151"/>
      <c r="AV10" s="26">
        <v>865</v>
      </c>
      <c r="AW10" s="45">
        <f t="shared" si="7"/>
        <v>865</v>
      </c>
      <c r="AX10" s="46">
        <f t="shared" si="15"/>
        <v>24.714285714285715</v>
      </c>
      <c r="AY10" s="47"/>
      <c r="AZ10"/>
      <c r="BA10"/>
      <c r="BB10"/>
    </row>
    <row r="11" spans="1:54" s="26" customFormat="1" ht="15" customHeight="1">
      <c r="A11" s="48"/>
      <c r="C11" s="26" t="s">
        <v>52</v>
      </c>
      <c r="D11" s="27">
        <v>11</v>
      </c>
      <c r="E11" s="28">
        <v>1784127</v>
      </c>
      <c r="F11" s="29"/>
      <c r="G11" s="28">
        <v>41</v>
      </c>
      <c r="H11" s="30">
        <v>1</v>
      </c>
      <c r="I11" s="31">
        <v>1</v>
      </c>
      <c r="J11" s="32">
        <v>4525</v>
      </c>
      <c r="K11" s="33">
        <f t="shared" si="8"/>
        <v>4525</v>
      </c>
      <c r="L11" s="34">
        <f t="shared" si="9"/>
        <v>110.36585365853658</v>
      </c>
      <c r="M11" s="35"/>
      <c r="N11" s="32">
        <v>1546</v>
      </c>
      <c r="O11" s="36">
        <f t="shared" si="10"/>
        <v>1546</v>
      </c>
      <c r="P11" s="34"/>
      <c r="Q11"/>
      <c r="R11" s="37">
        <v>1</v>
      </c>
      <c r="S11" s="38">
        <v>1</v>
      </c>
      <c r="T11">
        <v>4267</v>
      </c>
      <c r="U11" s="36">
        <f t="shared" si="0"/>
        <v>4267</v>
      </c>
      <c r="V11" s="34">
        <f t="shared" si="16"/>
        <v>104.07317073170732</v>
      </c>
      <c r="W11" s="39"/>
      <c r="X11" s="40">
        <v>1472</v>
      </c>
      <c r="Y11" s="36">
        <f t="shared" si="1"/>
        <v>1472</v>
      </c>
      <c r="Z11" s="41">
        <f t="shared" si="11"/>
        <v>35.90243902439025</v>
      </c>
      <c r="AA11" s="39"/>
      <c r="AB11" s="39"/>
      <c r="AC11" s="39"/>
      <c r="AD11" s="37">
        <v>1</v>
      </c>
      <c r="AE11" s="38">
        <v>1</v>
      </c>
      <c r="AF11" s="32">
        <v>4207</v>
      </c>
      <c r="AG11" s="36">
        <f t="shared" si="2"/>
        <v>4207</v>
      </c>
      <c r="AH11" s="34">
        <f t="shared" si="12"/>
        <v>102.60975609756098</v>
      </c>
      <c r="AI11"/>
      <c r="AJ11" s="32">
        <v>1615</v>
      </c>
      <c r="AK11" s="36">
        <f t="shared" si="3"/>
        <v>1615</v>
      </c>
      <c r="AL11" s="34">
        <f t="shared" si="13"/>
        <v>39.390243902439025</v>
      </c>
      <c r="AM11"/>
      <c r="AN11" s="35">
        <f t="shared" si="4"/>
        <v>2.604953560371517</v>
      </c>
      <c r="AO11" s="42">
        <f t="shared" si="5"/>
        <v>-0.07027624309392265</v>
      </c>
      <c r="AP11" s="43">
        <v>1</v>
      </c>
      <c r="AQ11" s="44">
        <v>1</v>
      </c>
      <c r="AR11" s="26">
        <v>4281</v>
      </c>
      <c r="AS11" s="45">
        <f t="shared" si="6"/>
        <v>4281</v>
      </c>
      <c r="AT11" s="46">
        <f t="shared" si="14"/>
        <v>104.41463414634147</v>
      </c>
      <c r="AU11" s="151"/>
      <c r="AV11" s="26">
        <v>1641</v>
      </c>
      <c r="AW11" s="45">
        <f t="shared" si="7"/>
        <v>1641</v>
      </c>
      <c r="AX11" s="46">
        <f t="shared" si="15"/>
        <v>40.02439024390244</v>
      </c>
      <c r="AY11" s="47"/>
      <c r="AZ11"/>
      <c r="BA11"/>
      <c r="BB11"/>
    </row>
    <row r="12" spans="1:54" s="26" customFormat="1" ht="15" customHeight="1">
      <c r="A12" s="48"/>
      <c r="C12" s="26" t="s">
        <v>52</v>
      </c>
      <c r="D12" s="27">
        <v>12</v>
      </c>
      <c r="E12" s="28">
        <v>2127560</v>
      </c>
      <c r="F12" s="29"/>
      <c r="G12" s="28">
        <v>48.8</v>
      </c>
      <c r="H12" s="30">
        <v>1</v>
      </c>
      <c r="I12" s="31">
        <v>1</v>
      </c>
      <c r="J12" s="32">
        <v>12019</v>
      </c>
      <c r="K12" s="33">
        <f t="shared" si="8"/>
        <v>12019</v>
      </c>
      <c r="L12" s="34">
        <f t="shared" si="9"/>
        <v>246.2909836065574</v>
      </c>
      <c r="M12" s="35"/>
      <c r="N12" s="32">
        <v>1079</v>
      </c>
      <c r="O12" s="36">
        <f t="shared" si="10"/>
        <v>1079</v>
      </c>
      <c r="P12" s="34"/>
      <c r="Q12"/>
      <c r="R12" s="37">
        <v>1</v>
      </c>
      <c r="S12" s="38">
        <v>1</v>
      </c>
      <c r="T12">
        <v>11333</v>
      </c>
      <c r="U12" s="36">
        <f t="shared" si="0"/>
        <v>11333</v>
      </c>
      <c r="V12" s="34">
        <f t="shared" si="16"/>
        <v>232.23360655737707</v>
      </c>
      <c r="W12" s="39"/>
      <c r="X12" s="40">
        <v>1028</v>
      </c>
      <c r="Y12" s="36">
        <f t="shared" si="1"/>
        <v>1028</v>
      </c>
      <c r="Z12" s="41">
        <f t="shared" si="11"/>
        <v>21.065573770491806</v>
      </c>
      <c r="AA12" s="39"/>
      <c r="AB12" s="39"/>
      <c r="AC12" s="39"/>
      <c r="AD12" s="37">
        <v>1</v>
      </c>
      <c r="AE12" s="38">
        <v>1</v>
      </c>
      <c r="AF12" s="32">
        <v>11173</v>
      </c>
      <c r="AG12" s="36">
        <f t="shared" si="2"/>
        <v>11173</v>
      </c>
      <c r="AH12" s="34">
        <f t="shared" si="12"/>
        <v>228.9549180327869</v>
      </c>
      <c r="AI12"/>
      <c r="AJ12" s="32">
        <v>1128</v>
      </c>
      <c r="AK12" s="36">
        <f t="shared" si="3"/>
        <v>1128</v>
      </c>
      <c r="AL12" s="34">
        <f t="shared" si="13"/>
        <v>23.114754098360656</v>
      </c>
      <c r="AM12"/>
      <c r="AN12" s="35">
        <f t="shared" si="4"/>
        <v>9.90514184397163</v>
      </c>
      <c r="AO12" s="42">
        <f t="shared" si="5"/>
        <v>-0.07038855146018803</v>
      </c>
      <c r="AP12" s="43">
        <v>1</v>
      </c>
      <c r="AQ12" s="44">
        <v>1</v>
      </c>
      <c r="AR12" s="26">
        <v>11372</v>
      </c>
      <c r="AS12" s="45">
        <f t="shared" si="6"/>
        <v>11372</v>
      </c>
      <c r="AT12" s="46">
        <f t="shared" si="14"/>
        <v>233.0327868852459</v>
      </c>
      <c r="AU12" s="151"/>
      <c r="AV12" s="26">
        <v>1146</v>
      </c>
      <c r="AW12" s="45">
        <f t="shared" si="7"/>
        <v>1146</v>
      </c>
      <c r="AX12" s="46">
        <f t="shared" si="15"/>
        <v>23.48360655737705</v>
      </c>
      <c r="AY12" s="47"/>
      <c r="AZ12"/>
      <c r="BA12"/>
      <c r="BB12"/>
    </row>
    <row r="13" spans="1:54" s="26" customFormat="1" ht="15" customHeight="1">
      <c r="A13" s="48"/>
      <c r="C13" s="26" t="s">
        <v>52</v>
      </c>
      <c r="D13" s="27">
        <v>13</v>
      </c>
      <c r="E13" s="28">
        <v>1597141</v>
      </c>
      <c r="F13" s="29"/>
      <c r="G13" s="28">
        <v>36.7</v>
      </c>
      <c r="H13" s="30">
        <v>1</v>
      </c>
      <c r="I13" s="31">
        <v>1</v>
      </c>
      <c r="J13" s="32">
        <v>18625</v>
      </c>
      <c r="K13" s="33">
        <f t="shared" si="8"/>
        <v>18625</v>
      </c>
      <c r="L13" s="34">
        <f t="shared" si="9"/>
        <v>507.49318801089913</v>
      </c>
      <c r="M13" s="35"/>
      <c r="N13" s="32">
        <v>0</v>
      </c>
      <c r="O13" s="36">
        <f t="shared" si="10"/>
        <v>0</v>
      </c>
      <c r="P13" s="34"/>
      <c r="Q13"/>
      <c r="R13" s="37">
        <v>1</v>
      </c>
      <c r="S13" s="38">
        <v>1</v>
      </c>
      <c r="T13">
        <v>17562</v>
      </c>
      <c r="U13" s="36">
        <f t="shared" si="0"/>
        <v>17562</v>
      </c>
      <c r="V13" s="34">
        <f t="shared" si="16"/>
        <v>478.5286103542234</v>
      </c>
      <c r="W13" s="39"/>
      <c r="X13" s="40">
        <v>98</v>
      </c>
      <c r="Y13" s="36">
        <f t="shared" si="1"/>
        <v>98</v>
      </c>
      <c r="Z13" s="41">
        <f t="shared" si="11"/>
        <v>2.670299727520436</v>
      </c>
      <c r="AA13" s="39"/>
      <c r="AB13" s="39"/>
      <c r="AC13" s="39"/>
      <c r="AD13" s="37">
        <v>1</v>
      </c>
      <c r="AE13" s="38">
        <v>1</v>
      </c>
      <c r="AF13" s="32">
        <v>17314</v>
      </c>
      <c r="AG13" s="36">
        <f t="shared" si="2"/>
        <v>17314</v>
      </c>
      <c r="AH13" s="34">
        <f t="shared" si="12"/>
        <v>471.7711171662125</v>
      </c>
      <c r="AI13"/>
      <c r="AJ13" s="32">
        <v>103</v>
      </c>
      <c r="AK13" s="36">
        <f t="shared" si="3"/>
        <v>103</v>
      </c>
      <c r="AL13" s="34">
        <f t="shared" si="13"/>
        <v>2.8065395095367847</v>
      </c>
      <c r="AM13"/>
      <c r="AN13" s="35">
        <f t="shared" si="4"/>
        <v>168.09708737864077</v>
      </c>
      <c r="AO13" s="42">
        <f t="shared" si="5"/>
        <v>-0.07038926174496644</v>
      </c>
      <c r="AP13" s="43">
        <v>1</v>
      </c>
      <c r="AQ13" s="44">
        <v>1</v>
      </c>
      <c r="AR13" s="26">
        <v>17621</v>
      </c>
      <c r="AS13" s="45">
        <f t="shared" si="6"/>
        <v>17621</v>
      </c>
      <c r="AT13" s="46">
        <f t="shared" si="14"/>
        <v>480.13623978201633</v>
      </c>
      <c r="AU13" s="151"/>
      <c r="AV13" s="26">
        <v>105</v>
      </c>
      <c r="AW13" s="45">
        <f t="shared" si="7"/>
        <v>105</v>
      </c>
      <c r="AX13" s="46">
        <f t="shared" si="15"/>
        <v>2.861035422343324</v>
      </c>
      <c r="AY13" s="47"/>
      <c r="AZ13"/>
      <c r="BA13"/>
      <c r="BB13"/>
    </row>
    <row r="14" spans="1:54" s="26" customFormat="1" ht="15" customHeight="1">
      <c r="A14" s="48"/>
      <c r="C14" s="26" t="s">
        <v>52</v>
      </c>
      <c r="D14" s="27">
        <v>14</v>
      </c>
      <c r="E14" s="28">
        <v>1342696</v>
      </c>
      <c r="F14" s="29"/>
      <c r="G14" s="28">
        <v>30.8</v>
      </c>
      <c r="H14" s="30">
        <v>1</v>
      </c>
      <c r="I14" s="31">
        <v>1</v>
      </c>
      <c r="J14" s="32">
        <v>5821</v>
      </c>
      <c r="K14" s="33">
        <f t="shared" si="8"/>
        <v>5821</v>
      </c>
      <c r="L14" s="34">
        <f t="shared" si="9"/>
        <v>188.9935064935065</v>
      </c>
      <c r="M14" s="35"/>
      <c r="N14" s="32">
        <v>0</v>
      </c>
      <c r="O14" s="36">
        <f t="shared" si="10"/>
        <v>0</v>
      </c>
      <c r="P14" s="34"/>
      <c r="Q14"/>
      <c r="R14" s="37">
        <v>1</v>
      </c>
      <c r="S14" s="38">
        <v>1</v>
      </c>
      <c r="T14">
        <v>6466</v>
      </c>
      <c r="U14" s="36">
        <f t="shared" si="0"/>
        <v>6466</v>
      </c>
      <c r="V14" s="34">
        <f t="shared" si="16"/>
        <v>209.93506493506493</v>
      </c>
      <c r="W14" s="39"/>
      <c r="X14" s="40">
        <v>0</v>
      </c>
      <c r="Y14" s="36">
        <f t="shared" si="1"/>
        <v>0</v>
      </c>
      <c r="Z14" s="41">
        <f t="shared" si="11"/>
        <v>0</v>
      </c>
      <c r="AA14" s="39"/>
      <c r="AB14" s="39"/>
      <c r="AC14" s="39"/>
      <c r="AD14" s="37">
        <v>1</v>
      </c>
      <c r="AE14" s="38">
        <v>1</v>
      </c>
      <c r="AF14" s="32">
        <v>8225</v>
      </c>
      <c r="AG14" s="36">
        <f t="shared" si="2"/>
        <v>8225</v>
      </c>
      <c r="AH14" s="34">
        <f t="shared" si="12"/>
        <v>267.04545454545456</v>
      </c>
      <c r="AI14"/>
      <c r="AJ14" s="32">
        <v>125</v>
      </c>
      <c r="AK14" s="36">
        <f t="shared" si="3"/>
        <v>125</v>
      </c>
      <c r="AL14" s="34">
        <f t="shared" si="13"/>
        <v>4.058441558441558</v>
      </c>
      <c r="AM14"/>
      <c r="AN14" s="35">
        <f t="shared" si="4"/>
        <v>65.8</v>
      </c>
      <c r="AO14" s="42">
        <f t="shared" si="5"/>
        <v>0.4129874591994503</v>
      </c>
      <c r="AP14" s="43">
        <v>1</v>
      </c>
      <c r="AQ14" s="44">
        <v>1</v>
      </c>
      <c r="AR14" s="26">
        <v>8371</v>
      </c>
      <c r="AS14" s="45">
        <f t="shared" si="6"/>
        <v>8371</v>
      </c>
      <c r="AT14" s="46">
        <f t="shared" si="14"/>
        <v>271.7857142857143</v>
      </c>
      <c r="AU14" s="151"/>
      <c r="AV14" s="26">
        <v>127</v>
      </c>
      <c r="AW14" s="45">
        <f t="shared" si="7"/>
        <v>127</v>
      </c>
      <c r="AX14" s="46">
        <f t="shared" si="15"/>
        <v>4.123376623376624</v>
      </c>
      <c r="AY14" s="47"/>
      <c r="AZ14"/>
      <c r="BA14"/>
      <c r="BB14"/>
    </row>
    <row r="15" spans="1:54" s="26" customFormat="1" ht="15" customHeight="1">
      <c r="A15" s="48"/>
      <c r="C15" s="26" t="s">
        <v>52</v>
      </c>
      <c r="D15" s="27">
        <v>15</v>
      </c>
      <c r="E15" s="28">
        <v>1166074</v>
      </c>
      <c r="F15" s="29"/>
      <c r="G15" s="28">
        <v>26.8</v>
      </c>
      <c r="H15" s="30">
        <v>1</v>
      </c>
      <c r="I15" s="31">
        <v>1</v>
      </c>
      <c r="J15" s="32">
        <v>8863</v>
      </c>
      <c r="K15" s="33">
        <f t="shared" si="8"/>
        <v>8863</v>
      </c>
      <c r="L15" s="34">
        <f t="shared" si="9"/>
        <v>330.7089552238806</v>
      </c>
      <c r="M15" s="35"/>
      <c r="N15" s="32">
        <v>573</v>
      </c>
      <c r="O15" s="36">
        <f t="shared" si="10"/>
        <v>573</v>
      </c>
      <c r="P15" s="34"/>
      <c r="Q15"/>
      <c r="R15" s="37">
        <v>1</v>
      </c>
      <c r="S15" s="38">
        <v>1</v>
      </c>
      <c r="T15">
        <v>9794</v>
      </c>
      <c r="U15" s="36">
        <f t="shared" si="0"/>
        <v>9794</v>
      </c>
      <c r="V15" s="34">
        <f t="shared" si="16"/>
        <v>365.44776119402985</v>
      </c>
      <c r="W15" s="39"/>
      <c r="X15" s="40">
        <v>681</v>
      </c>
      <c r="Y15" s="36">
        <f t="shared" si="1"/>
        <v>681</v>
      </c>
      <c r="Z15" s="41">
        <f t="shared" si="11"/>
        <v>25.41044776119403</v>
      </c>
      <c r="AA15" s="39"/>
      <c r="AB15" s="39"/>
      <c r="AC15" s="39"/>
      <c r="AD15" s="37">
        <v>1</v>
      </c>
      <c r="AE15" s="38">
        <v>1</v>
      </c>
      <c r="AF15" s="32">
        <v>10532</v>
      </c>
      <c r="AG15" s="36">
        <f t="shared" si="2"/>
        <v>10532</v>
      </c>
      <c r="AH15" s="34">
        <f t="shared" si="12"/>
        <v>392.98507462686564</v>
      </c>
      <c r="AI15"/>
      <c r="AJ15" s="32">
        <v>741</v>
      </c>
      <c r="AK15" s="36">
        <f t="shared" si="3"/>
        <v>741</v>
      </c>
      <c r="AL15" s="34">
        <f t="shared" si="13"/>
        <v>27.649253731343283</v>
      </c>
      <c r="AM15"/>
      <c r="AN15" s="35">
        <f t="shared" si="4"/>
        <v>14.213225371120108</v>
      </c>
      <c r="AO15" s="42">
        <f t="shared" si="5"/>
        <v>0.18831095565835496</v>
      </c>
      <c r="AP15" s="43">
        <v>1</v>
      </c>
      <c r="AQ15" s="44">
        <v>1</v>
      </c>
      <c r="AR15" s="26">
        <v>10719</v>
      </c>
      <c r="AS15" s="45">
        <f t="shared" si="6"/>
        <v>10719</v>
      </c>
      <c r="AT15" s="46">
        <f t="shared" si="14"/>
        <v>399.96268656716416</v>
      </c>
      <c r="AU15" s="151"/>
      <c r="AV15" s="26">
        <v>753</v>
      </c>
      <c r="AW15" s="45">
        <f t="shared" si="7"/>
        <v>753</v>
      </c>
      <c r="AX15" s="46">
        <f t="shared" si="15"/>
        <v>28.097014925373134</v>
      </c>
      <c r="AY15" s="47"/>
      <c r="AZ15"/>
      <c r="BA15"/>
      <c r="BB15"/>
    </row>
    <row r="16" spans="1:54" s="26" customFormat="1" ht="15" customHeight="1">
      <c r="A16" s="48"/>
      <c r="C16" s="26" t="s">
        <v>52</v>
      </c>
      <c r="D16" s="27">
        <v>16</v>
      </c>
      <c r="E16" s="28">
        <v>1696312</v>
      </c>
      <c r="F16" s="29"/>
      <c r="G16" s="28">
        <v>38.9</v>
      </c>
      <c r="H16" s="30">
        <v>1</v>
      </c>
      <c r="I16" s="31">
        <v>1</v>
      </c>
      <c r="J16" s="32">
        <v>20219</v>
      </c>
      <c r="K16" s="33">
        <f t="shared" si="8"/>
        <v>20219</v>
      </c>
      <c r="L16" s="34">
        <f t="shared" si="9"/>
        <v>519.7686375321337</v>
      </c>
      <c r="M16" s="35"/>
      <c r="N16" s="32">
        <v>511</v>
      </c>
      <c r="O16" s="36">
        <f t="shared" si="10"/>
        <v>511</v>
      </c>
      <c r="P16" s="34"/>
      <c r="Q16"/>
      <c r="R16" s="37">
        <v>1</v>
      </c>
      <c r="S16" s="38">
        <v>1</v>
      </c>
      <c r="T16">
        <v>20099</v>
      </c>
      <c r="U16" s="36">
        <f t="shared" si="0"/>
        <v>20099</v>
      </c>
      <c r="V16" s="34">
        <f t="shared" si="16"/>
        <v>516.6838046272494</v>
      </c>
      <c r="W16" s="39"/>
      <c r="X16" s="40">
        <v>487</v>
      </c>
      <c r="Y16" s="36">
        <f t="shared" si="1"/>
        <v>487</v>
      </c>
      <c r="Z16" s="41">
        <f t="shared" si="11"/>
        <v>12.519280205655527</v>
      </c>
      <c r="AA16" s="39"/>
      <c r="AB16" s="39"/>
      <c r="AC16" s="39"/>
      <c r="AD16" s="37">
        <v>1</v>
      </c>
      <c r="AE16" s="38">
        <v>1</v>
      </c>
      <c r="AF16" s="32">
        <v>19816</v>
      </c>
      <c r="AG16" s="36">
        <f t="shared" si="2"/>
        <v>19816</v>
      </c>
      <c r="AH16" s="34">
        <f t="shared" si="12"/>
        <v>509.4087403598972</v>
      </c>
      <c r="AI16"/>
      <c r="AJ16" s="32">
        <v>534</v>
      </c>
      <c r="AK16" s="36">
        <f t="shared" si="3"/>
        <v>534</v>
      </c>
      <c r="AL16" s="34">
        <f t="shared" si="13"/>
        <v>13.72750642673522</v>
      </c>
      <c r="AM16"/>
      <c r="AN16" s="35">
        <f t="shared" si="4"/>
        <v>37.10861423220974</v>
      </c>
      <c r="AO16" s="42">
        <f t="shared" si="5"/>
        <v>-0.01993174736633859</v>
      </c>
      <c r="AP16" s="43">
        <v>1</v>
      </c>
      <c r="AQ16" s="44">
        <v>1</v>
      </c>
      <c r="AR16" s="26">
        <v>20168</v>
      </c>
      <c r="AS16" s="45">
        <f t="shared" si="6"/>
        <v>20168</v>
      </c>
      <c r="AT16" s="46">
        <f t="shared" si="14"/>
        <v>518.4575835475579</v>
      </c>
      <c r="AU16" s="151"/>
      <c r="AV16" s="26">
        <v>543</v>
      </c>
      <c r="AW16" s="45">
        <f t="shared" si="7"/>
        <v>543</v>
      </c>
      <c r="AX16" s="46">
        <f t="shared" si="15"/>
        <v>13.958868894601544</v>
      </c>
      <c r="AY16" s="47"/>
      <c r="AZ16"/>
      <c r="BA16"/>
      <c r="BB16"/>
    </row>
    <row r="17" spans="1:54" s="26" customFormat="1" ht="15" customHeight="1">
      <c r="A17" s="48"/>
      <c r="C17" s="26" t="s">
        <v>52</v>
      </c>
      <c r="D17" s="27">
        <v>17</v>
      </c>
      <c r="E17" s="28">
        <v>1164950</v>
      </c>
      <c r="F17" s="29"/>
      <c r="G17" s="28">
        <v>26.7</v>
      </c>
      <c r="H17" s="30">
        <v>1</v>
      </c>
      <c r="I17" s="31">
        <v>1</v>
      </c>
      <c r="J17" s="32">
        <v>17088</v>
      </c>
      <c r="K17" s="33">
        <f t="shared" si="8"/>
        <v>17088</v>
      </c>
      <c r="L17" s="34">
        <f t="shared" si="9"/>
        <v>640</v>
      </c>
      <c r="M17" s="35"/>
      <c r="N17" s="32">
        <v>24</v>
      </c>
      <c r="O17" s="36">
        <f t="shared" si="10"/>
        <v>24</v>
      </c>
      <c r="P17" s="34"/>
      <c r="Q17"/>
      <c r="R17" s="37">
        <v>1</v>
      </c>
      <c r="S17" s="38">
        <v>1</v>
      </c>
      <c r="T17">
        <v>16113</v>
      </c>
      <c r="U17" s="36">
        <f t="shared" si="0"/>
        <v>16113</v>
      </c>
      <c r="V17" s="34">
        <f t="shared" si="16"/>
        <v>603.4831460674158</v>
      </c>
      <c r="W17" s="39"/>
      <c r="X17" s="40">
        <v>23</v>
      </c>
      <c r="Y17" s="36">
        <f t="shared" si="1"/>
        <v>23</v>
      </c>
      <c r="Z17" s="41">
        <f t="shared" si="11"/>
        <v>0.8614232209737828</v>
      </c>
      <c r="AA17" s="39"/>
      <c r="AB17" s="39"/>
      <c r="AC17" s="39"/>
      <c r="AD17" s="37">
        <v>1</v>
      </c>
      <c r="AE17" s="38">
        <v>1</v>
      </c>
      <c r="AF17" s="32">
        <v>15886</v>
      </c>
      <c r="AG17" s="36">
        <f t="shared" si="2"/>
        <v>15886</v>
      </c>
      <c r="AH17" s="34">
        <f t="shared" si="12"/>
        <v>594.9812734082398</v>
      </c>
      <c r="AI17"/>
      <c r="AJ17" s="32">
        <v>26</v>
      </c>
      <c r="AK17" s="36">
        <f t="shared" si="3"/>
        <v>26</v>
      </c>
      <c r="AL17" s="34">
        <f t="shared" si="13"/>
        <v>0.9737827715355806</v>
      </c>
      <c r="AM17"/>
      <c r="AN17" s="35">
        <f t="shared" si="4"/>
        <v>611</v>
      </c>
      <c r="AO17" s="42">
        <f t="shared" si="5"/>
        <v>-0.07034176029962547</v>
      </c>
      <c r="AP17" s="43">
        <v>1</v>
      </c>
      <c r="AQ17" s="44">
        <v>1</v>
      </c>
      <c r="AR17" s="26">
        <v>16168</v>
      </c>
      <c r="AS17" s="45">
        <f t="shared" si="6"/>
        <v>16168</v>
      </c>
      <c r="AT17" s="46">
        <f t="shared" si="14"/>
        <v>605.5430711610487</v>
      </c>
      <c r="AU17" s="151"/>
      <c r="AV17" s="26">
        <v>26</v>
      </c>
      <c r="AW17" s="45">
        <f t="shared" si="7"/>
        <v>26</v>
      </c>
      <c r="AX17" s="46">
        <f t="shared" si="15"/>
        <v>0.9737827715355806</v>
      </c>
      <c r="AY17" s="47"/>
      <c r="AZ17"/>
      <c r="BA17"/>
      <c r="BB17"/>
    </row>
    <row r="18" spans="1:54" s="26" customFormat="1" ht="15" customHeight="1">
      <c r="A18" s="48"/>
      <c r="C18" s="26" t="s">
        <v>52</v>
      </c>
      <c r="D18" s="27">
        <v>18</v>
      </c>
      <c r="E18" s="28">
        <v>1543185</v>
      </c>
      <c r="F18" s="29"/>
      <c r="G18" s="28">
        <v>35.4</v>
      </c>
      <c r="H18" s="30">
        <v>1</v>
      </c>
      <c r="I18" s="31">
        <v>1</v>
      </c>
      <c r="J18" s="32">
        <v>7729</v>
      </c>
      <c r="K18" s="33">
        <f t="shared" si="8"/>
        <v>7729</v>
      </c>
      <c r="L18" s="34">
        <f t="shared" si="9"/>
        <v>218.33333333333334</v>
      </c>
      <c r="M18" s="35"/>
      <c r="N18" s="32">
        <v>99</v>
      </c>
      <c r="O18" s="36">
        <f t="shared" si="10"/>
        <v>99</v>
      </c>
      <c r="P18" s="34"/>
      <c r="Q18"/>
      <c r="R18" s="37">
        <v>1</v>
      </c>
      <c r="S18" s="38">
        <v>1</v>
      </c>
      <c r="T18">
        <v>7288</v>
      </c>
      <c r="U18" s="36">
        <f t="shared" si="0"/>
        <v>7288</v>
      </c>
      <c r="V18" s="34">
        <f t="shared" si="16"/>
        <v>205.87570621468927</v>
      </c>
      <c r="W18" s="39"/>
      <c r="X18" s="40">
        <v>94</v>
      </c>
      <c r="Y18" s="36">
        <f t="shared" si="1"/>
        <v>94</v>
      </c>
      <c r="Z18" s="41">
        <f t="shared" si="11"/>
        <v>2.6553672316384183</v>
      </c>
      <c r="AA18" s="39"/>
      <c r="AB18" s="39"/>
      <c r="AC18" s="39"/>
      <c r="AD18" s="37">
        <v>1</v>
      </c>
      <c r="AE18" s="38">
        <v>1</v>
      </c>
      <c r="AF18" s="32">
        <v>7878</v>
      </c>
      <c r="AG18" s="36">
        <f t="shared" si="2"/>
        <v>7878</v>
      </c>
      <c r="AH18" s="34">
        <f t="shared" si="12"/>
        <v>222.54237288135593</v>
      </c>
      <c r="AI18"/>
      <c r="AJ18" s="32">
        <v>103</v>
      </c>
      <c r="AK18" s="36">
        <f t="shared" si="3"/>
        <v>103</v>
      </c>
      <c r="AL18" s="34">
        <f t="shared" si="13"/>
        <v>2.9096045197740112</v>
      </c>
      <c r="AM18"/>
      <c r="AN18" s="35">
        <f t="shared" si="4"/>
        <v>76.48543689320388</v>
      </c>
      <c r="AO18" s="42">
        <f t="shared" si="5"/>
        <v>0.019278043731401216</v>
      </c>
      <c r="AP18" s="43">
        <v>1</v>
      </c>
      <c r="AQ18" s="44">
        <v>1</v>
      </c>
      <c r="AR18" s="26">
        <v>8018</v>
      </c>
      <c r="AS18" s="45">
        <f t="shared" si="6"/>
        <v>8018</v>
      </c>
      <c r="AT18" s="46">
        <f t="shared" si="14"/>
        <v>226.49717514124293</v>
      </c>
      <c r="AU18" s="151"/>
      <c r="AV18" s="26">
        <v>105</v>
      </c>
      <c r="AW18" s="45">
        <f t="shared" si="7"/>
        <v>105</v>
      </c>
      <c r="AX18" s="46">
        <f t="shared" si="15"/>
        <v>2.9661016949152543</v>
      </c>
      <c r="AY18" s="47"/>
      <c r="AZ18"/>
      <c r="BA18"/>
      <c r="BB18"/>
    </row>
    <row r="19" spans="1:54" s="26" customFormat="1" ht="15" customHeight="1">
      <c r="A19" s="48"/>
      <c r="C19" s="26" t="s">
        <v>52</v>
      </c>
      <c r="D19" s="27">
        <v>19</v>
      </c>
      <c r="E19" s="28">
        <v>2123185</v>
      </c>
      <c r="F19" s="29"/>
      <c r="G19" s="28">
        <v>48.7</v>
      </c>
      <c r="H19" s="30">
        <v>1</v>
      </c>
      <c r="I19" s="31">
        <v>1</v>
      </c>
      <c r="J19" s="32">
        <v>8786</v>
      </c>
      <c r="K19" s="33">
        <f t="shared" si="8"/>
        <v>8786</v>
      </c>
      <c r="L19" s="34">
        <f t="shared" si="9"/>
        <v>180.4106776180698</v>
      </c>
      <c r="M19" s="35"/>
      <c r="N19" s="32">
        <v>1</v>
      </c>
      <c r="O19" s="36">
        <f t="shared" si="10"/>
        <v>1</v>
      </c>
      <c r="P19" s="34"/>
      <c r="Q19"/>
      <c r="R19" s="37">
        <v>1</v>
      </c>
      <c r="S19" s="38">
        <v>1</v>
      </c>
      <c r="T19">
        <v>12307</v>
      </c>
      <c r="U19" s="36">
        <f t="shared" si="0"/>
        <v>12307</v>
      </c>
      <c r="V19" s="34">
        <f t="shared" si="16"/>
        <v>252.71047227926076</v>
      </c>
      <c r="W19" s="39"/>
      <c r="X19" s="40">
        <v>38</v>
      </c>
      <c r="Y19" s="36">
        <f t="shared" si="1"/>
        <v>38</v>
      </c>
      <c r="Z19" s="41">
        <f t="shared" si="11"/>
        <v>0.7802874743326488</v>
      </c>
      <c r="AA19" s="39"/>
      <c r="AB19" s="39"/>
      <c r="AC19" s="39"/>
      <c r="AD19" s="37">
        <v>1</v>
      </c>
      <c r="AE19" s="38">
        <v>1</v>
      </c>
      <c r="AF19" s="32">
        <v>15419</v>
      </c>
      <c r="AG19" s="36">
        <f t="shared" si="2"/>
        <v>15419</v>
      </c>
      <c r="AH19" s="34">
        <f t="shared" si="12"/>
        <v>316.611909650924</v>
      </c>
      <c r="AI19"/>
      <c r="AJ19" s="32">
        <v>237</v>
      </c>
      <c r="AK19" s="36">
        <f t="shared" si="3"/>
        <v>237</v>
      </c>
      <c r="AL19" s="34">
        <f t="shared" si="13"/>
        <v>4.86652977412731</v>
      </c>
      <c r="AM19"/>
      <c r="AN19" s="35">
        <f t="shared" si="4"/>
        <v>65.05907172995781</v>
      </c>
      <c r="AO19" s="42">
        <f t="shared" si="5"/>
        <v>0.7549510585021625</v>
      </c>
      <c r="AP19" s="43">
        <v>1</v>
      </c>
      <c r="AQ19" s="44">
        <v>1</v>
      </c>
      <c r="AR19" s="26">
        <v>15692</v>
      </c>
      <c r="AS19" s="45">
        <f t="shared" si="6"/>
        <v>15692</v>
      </c>
      <c r="AT19" s="46">
        <f t="shared" si="14"/>
        <v>322.21765913757696</v>
      </c>
      <c r="AU19" s="151"/>
      <c r="AV19" s="26">
        <v>240</v>
      </c>
      <c r="AW19" s="45">
        <f t="shared" si="7"/>
        <v>240</v>
      </c>
      <c r="AX19" s="46">
        <f t="shared" si="15"/>
        <v>4.928131416837782</v>
      </c>
      <c r="AY19" s="47"/>
      <c r="AZ19"/>
      <c r="BA19"/>
      <c r="BB19"/>
    </row>
    <row r="20" spans="1:54" s="26" customFormat="1" ht="15" customHeight="1">
      <c r="A20" s="48"/>
      <c r="C20" s="26" t="s">
        <v>52</v>
      </c>
      <c r="D20" s="27">
        <v>20</v>
      </c>
      <c r="E20" s="28">
        <v>1780799</v>
      </c>
      <c r="F20" s="29"/>
      <c r="G20" s="28">
        <v>40.9</v>
      </c>
      <c r="H20" s="30">
        <v>1</v>
      </c>
      <c r="I20" s="31">
        <v>1</v>
      </c>
      <c r="J20" s="32">
        <v>2963</v>
      </c>
      <c r="K20" s="33">
        <f t="shared" si="8"/>
        <v>2963</v>
      </c>
      <c r="L20" s="34">
        <f t="shared" si="9"/>
        <v>72.44498777506112</v>
      </c>
      <c r="M20" s="35"/>
      <c r="N20" s="32">
        <v>2</v>
      </c>
      <c r="O20" s="36">
        <f t="shared" si="10"/>
        <v>2</v>
      </c>
      <c r="P20" s="34"/>
      <c r="Q20"/>
      <c r="R20" s="37">
        <v>1</v>
      </c>
      <c r="S20" s="38">
        <v>1</v>
      </c>
      <c r="T20">
        <v>6035</v>
      </c>
      <c r="U20" s="36">
        <f t="shared" si="0"/>
        <v>6035</v>
      </c>
      <c r="V20" s="34">
        <f t="shared" si="16"/>
        <v>147.55501222493888</v>
      </c>
      <c r="W20" s="39"/>
      <c r="X20" s="40">
        <v>2</v>
      </c>
      <c r="Y20" s="36">
        <f t="shared" si="1"/>
        <v>2</v>
      </c>
      <c r="Z20" s="41">
        <f t="shared" si="11"/>
        <v>0.0488997555012225</v>
      </c>
      <c r="AA20" s="39"/>
      <c r="AB20" s="39"/>
      <c r="AC20" s="39"/>
      <c r="AD20" s="37">
        <v>1</v>
      </c>
      <c r="AE20" s="38">
        <v>1</v>
      </c>
      <c r="AF20" s="32">
        <v>12881</v>
      </c>
      <c r="AG20" s="36">
        <f t="shared" si="2"/>
        <v>12881</v>
      </c>
      <c r="AH20" s="34">
        <f t="shared" si="12"/>
        <v>314.93887530562347</v>
      </c>
      <c r="AI20"/>
      <c r="AJ20" s="32">
        <v>633</v>
      </c>
      <c r="AK20" s="36">
        <f t="shared" si="3"/>
        <v>633</v>
      </c>
      <c r="AL20" s="34">
        <f t="shared" si="13"/>
        <v>15.47677261613692</v>
      </c>
      <c r="AM20"/>
      <c r="AN20" s="35">
        <f t="shared" si="4"/>
        <v>20.34913112164297</v>
      </c>
      <c r="AO20" s="42">
        <f t="shared" si="5"/>
        <v>3.347283158960513</v>
      </c>
      <c r="AP20" s="43">
        <v>1</v>
      </c>
      <c r="AQ20" s="44">
        <v>1</v>
      </c>
      <c r="AR20" s="26">
        <v>13110</v>
      </c>
      <c r="AS20" s="45">
        <f t="shared" si="6"/>
        <v>13110</v>
      </c>
      <c r="AT20" s="46">
        <f t="shared" si="14"/>
        <v>320.5378973105135</v>
      </c>
      <c r="AU20" s="151"/>
      <c r="AV20" s="26">
        <v>643</v>
      </c>
      <c r="AW20" s="45">
        <f t="shared" si="7"/>
        <v>643</v>
      </c>
      <c r="AX20" s="46">
        <f t="shared" si="15"/>
        <v>15.721271393643033</v>
      </c>
      <c r="AY20" s="47"/>
      <c r="AZ20"/>
      <c r="BA20"/>
      <c r="BB20"/>
    </row>
    <row r="21" spans="1:54" s="26" customFormat="1" ht="15" customHeight="1">
      <c r="A21" s="48"/>
      <c r="C21" s="26" t="s">
        <v>52</v>
      </c>
      <c r="D21" s="27">
        <v>21</v>
      </c>
      <c r="E21" s="28">
        <v>1385426</v>
      </c>
      <c r="F21" s="29"/>
      <c r="G21" s="28">
        <v>31.8</v>
      </c>
      <c r="H21" s="30">
        <v>1</v>
      </c>
      <c r="I21" s="31">
        <v>1</v>
      </c>
      <c r="J21" s="32">
        <v>6894</v>
      </c>
      <c r="K21" s="33">
        <f t="shared" si="8"/>
        <v>6894</v>
      </c>
      <c r="L21" s="34">
        <f t="shared" si="9"/>
        <v>216.79245283018867</v>
      </c>
      <c r="M21" s="35"/>
      <c r="N21" s="32">
        <v>85</v>
      </c>
      <c r="O21" s="36">
        <f t="shared" si="10"/>
        <v>85</v>
      </c>
      <c r="P21" s="34"/>
      <c r="Q21"/>
      <c r="R21" s="37">
        <v>1</v>
      </c>
      <c r="S21" s="38">
        <v>1</v>
      </c>
      <c r="T21">
        <v>7422</v>
      </c>
      <c r="U21" s="36">
        <f t="shared" si="0"/>
        <v>7422</v>
      </c>
      <c r="V21" s="34">
        <f t="shared" si="16"/>
        <v>233.39622641509433</v>
      </c>
      <c r="W21" s="39"/>
      <c r="X21" s="40">
        <v>608</v>
      </c>
      <c r="Y21" s="36">
        <f t="shared" si="1"/>
        <v>608</v>
      </c>
      <c r="Z21" s="41">
        <f t="shared" si="11"/>
        <v>19.11949685534591</v>
      </c>
      <c r="AA21" s="39"/>
      <c r="AB21" s="39"/>
      <c r="AC21" s="39"/>
      <c r="AD21" s="37">
        <v>1</v>
      </c>
      <c r="AE21" s="38">
        <v>1</v>
      </c>
      <c r="AF21" s="32">
        <v>9268</v>
      </c>
      <c r="AG21" s="36">
        <f t="shared" si="2"/>
        <v>9268</v>
      </c>
      <c r="AH21" s="34">
        <f t="shared" si="12"/>
        <v>291.44654088050316</v>
      </c>
      <c r="AI21"/>
      <c r="AJ21" s="32">
        <v>820</v>
      </c>
      <c r="AK21" s="36">
        <f t="shared" si="3"/>
        <v>820</v>
      </c>
      <c r="AL21" s="34">
        <f t="shared" si="13"/>
        <v>25.78616352201258</v>
      </c>
      <c r="AM21"/>
      <c r="AN21" s="35">
        <f t="shared" si="4"/>
        <v>11.302439024390244</v>
      </c>
      <c r="AO21" s="42">
        <f t="shared" si="5"/>
        <v>0.34435741224252975</v>
      </c>
      <c r="AP21" s="43">
        <v>1</v>
      </c>
      <c r="AQ21" s="44">
        <v>1</v>
      </c>
      <c r="AR21" s="26">
        <v>9432</v>
      </c>
      <c r="AS21" s="45">
        <f t="shared" si="6"/>
        <v>9432</v>
      </c>
      <c r="AT21" s="46">
        <f t="shared" si="14"/>
        <v>296.60377358490564</v>
      </c>
      <c r="AU21" s="151"/>
      <c r="AV21" s="26">
        <v>833</v>
      </c>
      <c r="AW21" s="45">
        <f t="shared" si="7"/>
        <v>833</v>
      </c>
      <c r="AX21" s="46">
        <f t="shared" si="15"/>
        <v>26.19496855345912</v>
      </c>
      <c r="AY21" s="47"/>
      <c r="AZ21"/>
      <c r="BA21"/>
      <c r="BB21"/>
    </row>
    <row r="22" spans="1:54" s="26" customFormat="1" ht="15" customHeight="1">
      <c r="A22" s="48"/>
      <c r="C22" s="26" t="s">
        <v>52</v>
      </c>
      <c r="D22" s="27">
        <v>22</v>
      </c>
      <c r="E22" s="28">
        <v>873476.6</v>
      </c>
      <c r="F22" s="29"/>
      <c r="G22" s="28">
        <v>20.1</v>
      </c>
      <c r="H22" s="30">
        <v>1</v>
      </c>
      <c r="I22" s="31">
        <v>1</v>
      </c>
      <c r="J22" s="32">
        <v>708</v>
      </c>
      <c r="K22" s="33">
        <f t="shared" si="8"/>
        <v>708</v>
      </c>
      <c r="L22" s="34">
        <f t="shared" si="9"/>
        <v>35.223880597014926</v>
      </c>
      <c r="M22" s="35"/>
      <c r="N22" s="32">
        <v>442</v>
      </c>
      <c r="O22" s="36">
        <f t="shared" si="10"/>
        <v>442</v>
      </c>
      <c r="P22" s="34"/>
      <c r="Q22"/>
      <c r="R22" s="37">
        <v>1</v>
      </c>
      <c r="S22" s="38">
        <v>1</v>
      </c>
      <c r="T22">
        <v>2298</v>
      </c>
      <c r="U22" s="36">
        <f t="shared" si="0"/>
        <v>2298</v>
      </c>
      <c r="V22" s="34">
        <f t="shared" si="16"/>
        <v>114.32835820895522</v>
      </c>
      <c r="W22" s="39"/>
      <c r="X22" s="40">
        <v>853</v>
      </c>
      <c r="Y22" s="36">
        <f t="shared" si="1"/>
        <v>853</v>
      </c>
      <c r="Z22" s="41">
        <f t="shared" si="11"/>
        <v>42.437810945273625</v>
      </c>
      <c r="AA22" s="39"/>
      <c r="AB22" s="39"/>
      <c r="AC22" s="39"/>
      <c r="AD22" s="37">
        <v>1</v>
      </c>
      <c r="AE22" s="38">
        <v>1</v>
      </c>
      <c r="AF22" s="32">
        <v>4639</v>
      </c>
      <c r="AG22" s="36">
        <f t="shared" si="2"/>
        <v>4639</v>
      </c>
      <c r="AH22" s="34">
        <f t="shared" si="12"/>
        <v>230.7960199004975</v>
      </c>
      <c r="AI22"/>
      <c r="AJ22" s="32">
        <v>1234</v>
      </c>
      <c r="AK22" s="36">
        <f t="shared" si="3"/>
        <v>1234</v>
      </c>
      <c r="AL22" s="34">
        <f t="shared" si="13"/>
        <v>61.39303482587064</v>
      </c>
      <c r="AM22"/>
      <c r="AN22" s="35">
        <f t="shared" si="4"/>
        <v>3.759319286871961</v>
      </c>
      <c r="AO22" s="42">
        <f t="shared" si="5"/>
        <v>5.55225988700565</v>
      </c>
      <c r="AP22" s="43">
        <v>1</v>
      </c>
      <c r="AQ22" s="44">
        <v>1</v>
      </c>
      <c r="AR22" s="26">
        <v>4721</v>
      </c>
      <c r="AS22" s="45">
        <f t="shared" si="6"/>
        <v>4721</v>
      </c>
      <c r="AT22" s="46">
        <f t="shared" si="14"/>
        <v>234.87562189054725</v>
      </c>
      <c r="AU22" s="151"/>
      <c r="AV22" s="26">
        <v>1254</v>
      </c>
      <c r="AW22" s="45">
        <f t="shared" si="7"/>
        <v>1254</v>
      </c>
      <c r="AX22" s="46">
        <f t="shared" si="15"/>
        <v>62.38805970149253</v>
      </c>
      <c r="AY22" s="47"/>
      <c r="AZ22"/>
      <c r="BA22"/>
      <c r="BB22"/>
    </row>
    <row r="23" spans="1:54" s="26" customFormat="1" ht="15" customHeight="1">
      <c r="A23" s="48"/>
      <c r="C23" s="26" t="s">
        <v>52</v>
      </c>
      <c r="D23" s="27">
        <v>23</v>
      </c>
      <c r="E23" s="28">
        <v>1581225</v>
      </c>
      <c r="F23" s="29"/>
      <c r="G23" s="28">
        <v>36.3</v>
      </c>
      <c r="H23" s="30">
        <v>1</v>
      </c>
      <c r="I23" s="31">
        <v>1</v>
      </c>
      <c r="J23" s="32">
        <v>4831</v>
      </c>
      <c r="K23" s="33">
        <f t="shared" si="8"/>
        <v>4831</v>
      </c>
      <c r="L23" s="34">
        <f t="shared" si="9"/>
        <v>133.08539944903583</v>
      </c>
      <c r="M23" s="35"/>
      <c r="N23" s="32">
        <v>14</v>
      </c>
      <c r="O23" s="36">
        <f t="shared" si="10"/>
        <v>14</v>
      </c>
      <c r="P23" s="34"/>
      <c r="Q23"/>
      <c r="R23" s="37">
        <v>1</v>
      </c>
      <c r="S23" s="38">
        <v>1</v>
      </c>
      <c r="T23">
        <v>6717</v>
      </c>
      <c r="U23" s="36">
        <f t="shared" si="0"/>
        <v>6717</v>
      </c>
      <c r="V23" s="34">
        <f t="shared" si="16"/>
        <v>185.0413223140496</v>
      </c>
      <c r="W23" s="39"/>
      <c r="X23" s="40">
        <v>233</v>
      </c>
      <c r="Y23" s="36">
        <f t="shared" si="1"/>
        <v>233</v>
      </c>
      <c r="Z23" s="41">
        <f t="shared" si="11"/>
        <v>6.418732782369147</v>
      </c>
      <c r="AA23" s="39"/>
      <c r="AB23" s="39"/>
      <c r="AC23" s="39"/>
      <c r="AD23" s="37">
        <v>1</v>
      </c>
      <c r="AE23" s="38">
        <v>1</v>
      </c>
      <c r="AF23" s="32">
        <v>15185</v>
      </c>
      <c r="AG23" s="36">
        <f t="shared" si="2"/>
        <v>15185</v>
      </c>
      <c r="AH23" s="34">
        <f t="shared" si="12"/>
        <v>418.3195592286502</v>
      </c>
      <c r="AI23"/>
      <c r="AJ23" s="32">
        <v>246</v>
      </c>
      <c r="AK23" s="36">
        <f t="shared" si="3"/>
        <v>246</v>
      </c>
      <c r="AL23" s="34">
        <f t="shared" si="13"/>
        <v>6.776859504132232</v>
      </c>
      <c r="AM23"/>
      <c r="AN23" s="35">
        <f t="shared" si="4"/>
        <v>61.72764227642276</v>
      </c>
      <c r="AO23" s="42">
        <f t="shared" si="5"/>
        <v>2.1432415648933967</v>
      </c>
      <c r="AP23" s="43">
        <v>1</v>
      </c>
      <c r="AQ23" s="44">
        <v>1</v>
      </c>
      <c r="AR23" s="26">
        <v>15455</v>
      </c>
      <c r="AS23" s="45">
        <f t="shared" si="6"/>
        <v>15455</v>
      </c>
      <c r="AT23" s="46">
        <f t="shared" si="14"/>
        <v>425.7575757575758</v>
      </c>
      <c r="AU23" s="151"/>
      <c r="AV23" s="26">
        <v>250</v>
      </c>
      <c r="AW23" s="45">
        <f t="shared" si="7"/>
        <v>250</v>
      </c>
      <c r="AX23" s="46">
        <f t="shared" si="15"/>
        <v>6.887052341597797</v>
      </c>
      <c r="AY23" s="47"/>
      <c r="AZ23"/>
      <c r="BA23"/>
      <c r="BB23"/>
    </row>
    <row r="24" spans="1:54" s="26" customFormat="1" ht="15" customHeight="1">
      <c r="A24" s="48"/>
      <c r="C24" s="26" t="s">
        <v>52</v>
      </c>
      <c r="D24" s="27">
        <v>24</v>
      </c>
      <c r="E24" s="28">
        <v>768974.7</v>
      </c>
      <c r="F24" s="29"/>
      <c r="G24" s="28">
        <v>17.7</v>
      </c>
      <c r="H24" s="30">
        <v>1</v>
      </c>
      <c r="I24" s="31">
        <v>1</v>
      </c>
      <c r="J24" s="32">
        <v>13241</v>
      </c>
      <c r="K24" s="33">
        <f t="shared" si="8"/>
        <v>13241</v>
      </c>
      <c r="L24" s="34">
        <f t="shared" si="9"/>
        <v>748.0790960451977</v>
      </c>
      <c r="M24" s="35"/>
      <c r="N24" s="32">
        <v>0</v>
      </c>
      <c r="O24" s="36">
        <f t="shared" si="10"/>
        <v>0</v>
      </c>
      <c r="P24" s="34"/>
      <c r="Q24"/>
      <c r="R24" s="37">
        <v>1</v>
      </c>
      <c r="S24" s="38">
        <v>1</v>
      </c>
      <c r="T24">
        <v>13003</v>
      </c>
      <c r="U24" s="36">
        <f t="shared" si="0"/>
        <v>13003</v>
      </c>
      <c r="V24" s="34">
        <f t="shared" si="16"/>
        <v>734.632768361582</v>
      </c>
      <c r="W24" s="39"/>
      <c r="X24" s="40">
        <v>0</v>
      </c>
      <c r="Y24" s="36">
        <f t="shared" si="1"/>
        <v>0</v>
      </c>
      <c r="Z24" s="41">
        <f t="shared" si="11"/>
        <v>0</v>
      </c>
      <c r="AA24" s="39"/>
      <c r="AB24" s="39"/>
      <c r="AC24" s="39"/>
      <c r="AD24" s="37">
        <v>1</v>
      </c>
      <c r="AE24" s="38">
        <v>1</v>
      </c>
      <c r="AF24" s="32">
        <v>12820</v>
      </c>
      <c r="AG24" s="36">
        <f t="shared" si="2"/>
        <v>12820</v>
      </c>
      <c r="AH24" s="34">
        <f t="shared" si="12"/>
        <v>724.2937853107345</v>
      </c>
      <c r="AI24"/>
      <c r="AJ24" s="32">
        <v>0</v>
      </c>
      <c r="AK24" s="36">
        <f t="shared" si="3"/>
        <v>0</v>
      </c>
      <c r="AL24" s="34">
        <f t="shared" si="13"/>
        <v>0</v>
      </c>
      <c r="AM24"/>
      <c r="AN24" s="35" t="e">
        <f t="shared" si="4"/>
        <v>#DIV/0!</v>
      </c>
      <c r="AO24" s="42">
        <f t="shared" si="5"/>
        <v>-0.03179518163280719</v>
      </c>
      <c r="AP24" s="43">
        <v>1</v>
      </c>
      <c r="AQ24" s="44">
        <v>1</v>
      </c>
      <c r="AR24" s="26">
        <v>13047</v>
      </c>
      <c r="AS24" s="45">
        <f t="shared" si="6"/>
        <v>13047</v>
      </c>
      <c r="AT24" s="46">
        <f t="shared" si="14"/>
        <v>737.1186440677966</v>
      </c>
      <c r="AU24" s="151"/>
      <c r="AV24" s="26">
        <v>0</v>
      </c>
      <c r="AW24" s="45">
        <f t="shared" si="7"/>
        <v>0</v>
      </c>
      <c r="AX24" s="46">
        <f t="shared" si="15"/>
        <v>0</v>
      </c>
      <c r="AY24" s="47"/>
      <c r="AZ24"/>
      <c r="BA24"/>
      <c r="BB24"/>
    </row>
    <row r="25" spans="1:54" s="26" customFormat="1" ht="15" customHeight="1">
      <c r="A25" s="48"/>
      <c r="C25" s="26" t="s">
        <v>52</v>
      </c>
      <c r="D25" s="27">
        <v>25</v>
      </c>
      <c r="E25" s="28">
        <v>1152946</v>
      </c>
      <c r="F25" s="29"/>
      <c r="G25" s="28">
        <v>26.5</v>
      </c>
      <c r="H25" s="30">
        <v>1</v>
      </c>
      <c r="I25" s="31">
        <v>1</v>
      </c>
      <c r="J25" s="32">
        <v>6862</v>
      </c>
      <c r="K25" s="33">
        <f t="shared" si="8"/>
        <v>6862</v>
      </c>
      <c r="L25" s="34">
        <f t="shared" si="9"/>
        <v>258.9433962264151</v>
      </c>
      <c r="M25" s="35"/>
      <c r="N25" s="32">
        <v>694</v>
      </c>
      <c r="O25" s="36">
        <f t="shared" si="10"/>
        <v>694</v>
      </c>
      <c r="P25" s="34"/>
      <c r="Q25"/>
      <c r="R25" s="37">
        <v>1</v>
      </c>
      <c r="S25" s="38">
        <v>1</v>
      </c>
      <c r="T25">
        <v>6931</v>
      </c>
      <c r="U25" s="36">
        <f t="shared" si="0"/>
        <v>6931</v>
      </c>
      <c r="V25" s="34">
        <f t="shared" si="16"/>
        <v>261.54716981132077</v>
      </c>
      <c r="W25" s="39"/>
      <c r="X25" s="40">
        <v>1120</v>
      </c>
      <c r="Y25" s="36">
        <f t="shared" si="1"/>
        <v>1120</v>
      </c>
      <c r="Z25" s="41">
        <f t="shared" si="11"/>
        <v>42.264150943396224</v>
      </c>
      <c r="AA25" s="39"/>
      <c r="AB25" s="39"/>
      <c r="AC25" s="39"/>
      <c r="AD25" s="37">
        <v>1</v>
      </c>
      <c r="AE25" s="38">
        <v>1</v>
      </c>
      <c r="AF25" s="32">
        <v>7944</v>
      </c>
      <c r="AG25" s="36">
        <f t="shared" si="2"/>
        <v>7944</v>
      </c>
      <c r="AH25" s="34">
        <f t="shared" si="12"/>
        <v>299.77358490566036</v>
      </c>
      <c r="AI25"/>
      <c r="AJ25" s="32">
        <v>1209</v>
      </c>
      <c r="AK25" s="36">
        <f t="shared" si="3"/>
        <v>1209</v>
      </c>
      <c r="AL25" s="34">
        <f t="shared" si="13"/>
        <v>45.62264150943396</v>
      </c>
      <c r="AM25"/>
      <c r="AN25" s="35">
        <f t="shared" si="4"/>
        <v>6.570719602977667</v>
      </c>
      <c r="AO25" s="42">
        <f t="shared" si="5"/>
        <v>0.15767997668318273</v>
      </c>
      <c r="AP25" s="43">
        <v>1</v>
      </c>
      <c r="AQ25" s="44">
        <v>1</v>
      </c>
      <c r="AR25" s="26">
        <v>8085</v>
      </c>
      <c r="AS25" s="45">
        <f t="shared" si="6"/>
        <v>8085</v>
      </c>
      <c r="AT25" s="46">
        <f t="shared" si="14"/>
        <v>305.0943396226415</v>
      </c>
      <c r="AU25" s="151"/>
      <c r="AV25" s="26">
        <v>1229</v>
      </c>
      <c r="AW25" s="45">
        <f t="shared" si="7"/>
        <v>1229</v>
      </c>
      <c r="AX25" s="46">
        <f t="shared" si="15"/>
        <v>46.37735849056604</v>
      </c>
      <c r="AY25" s="47"/>
      <c r="AZ25"/>
      <c r="BA25"/>
      <c r="BB25"/>
    </row>
    <row r="26" spans="1:54" s="26" customFormat="1" ht="15" customHeight="1">
      <c r="A26" s="48"/>
      <c r="C26" s="26" t="s">
        <v>52</v>
      </c>
      <c r="D26" s="27">
        <v>26</v>
      </c>
      <c r="E26" s="28">
        <v>1262852</v>
      </c>
      <c r="F26" s="29"/>
      <c r="G26" s="28">
        <v>29</v>
      </c>
      <c r="H26" s="30">
        <v>1</v>
      </c>
      <c r="I26" s="31">
        <v>1</v>
      </c>
      <c r="J26" s="32">
        <v>7565</v>
      </c>
      <c r="K26" s="33">
        <f t="shared" si="8"/>
        <v>7565</v>
      </c>
      <c r="L26" s="34">
        <f t="shared" si="9"/>
        <v>260.86206896551727</v>
      </c>
      <c r="M26" s="35"/>
      <c r="N26" s="32">
        <v>14</v>
      </c>
      <c r="O26" s="36">
        <f t="shared" si="10"/>
        <v>14</v>
      </c>
      <c r="P26" s="34"/>
      <c r="Q26"/>
      <c r="R26" s="37">
        <v>1</v>
      </c>
      <c r="S26" s="38">
        <v>1</v>
      </c>
      <c r="T26">
        <v>8628</v>
      </c>
      <c r="U26" s="36">
        <f t="shared" si="0"/>
        <v>8628</v>
      </c>
      <c r="V26" s="34">
        <f t="shared" si="16"/>
        <v>297.51724137931035</v>
      </c>
      <c r="W26" s="39"/>
      <c r="X26" s="40">
        <v>13</v>
      </c>
      <c r="Y26" s="36">
        <f t="shared" si="1"/>
        <v>13</v>
      </c>
      <c r="Z26" s="41">
        <f t="shared" si="11"/>
        <v>0.4482758620689655</v>
      </c>
      <c r="AA26" s="39"/>
      <c r="AB26" s="39"/>
      <c r="AC26" s="39"/>
      <c r="AD26" s="37">
        <v>1</v>
      </c>
      <c r="AE26" s="38">
        <v>1</v>
      </c>
      <c r="AF26" s="32">
        <v>9333</v>
      </c>
      <c r="AG26" s="36">
        <f t="shared" si="2"/>
        <v>9333</v>
      </c>
      <c r="AH26" s="34">
        <f t="shared" si="12"/>
        <v>321.82758620689657</v>
      </c>
      <c r="AI26"/>
      <c r="AJ26" s="32">
        <v>14</v>
      </c>
      <c r="AK26" s="36">
        <f t="shared" si="3"/>
        <v>14</v>
      </c>
      <c r="AL26" s="34">
        <f t="shared" si="13"/>
        <v>0.4827586206896552</v>
      </c>
      <c r="AM26"/>
      <c r="AN26" s="35">
        <f t="shared" si="4"/>
        <v>666.6428571428571</v>
      </c>
      <c r="AO26" s="42">
        <f t="shared" si="5"/>
        <v>0.23370786516853934</v>
      </c>
      <c r="AP26" s="43">
        <v>1</v>
      </c>
      <c r="AQ26" s="44">
        <v>1</v>
      </c>
      <c r="AR26" s="26">
        <v>9499</v>
      </c>
      <c r="AS26" s="45">
        <f t="shared" si="6"/>
        <v>9499</v>
      </c>
      <c r="AT26" s="46">
        <f t="shared" si="14"/>
        <v>327.55172413793105</v>
      </c>
      <c r="AU26" s="151"/>
      <c r="AV26" s="26">
        <v>14</v>
      </c>
      <c r="AW26" s="45">
        <f t="shared" si="7"/>
        <v>14</v>
      </c>
      <c r="AX26" s="46">
        <f t="shared" si="15"/>
        <v>0.4827586206896552</v>
      </c>
      <c r="AY26" s="47"/>
      <c r="AZ26"/>
      <c r="BA26"/>
      <c r="BB26"/>
    </row>
    <row r="27" spans="1:54" s="26" customFormat="1" ht="15" customHeight="1">
      <c r="A27" s="48"/>
      <c r="C27" s="26" t="s">
        <v>52</v>
      </c>
      <c r="D27" s="27">
        <v>27</v>
      </c>
      <c r="E27" s="28">
        <v>1418384</v>
      </c>
      <c r="F27" s="29"/>
      <c r="G27" s="28">
        <v>32.6</v>
      </c>
      <c r="H27" s="30">
        <v>1</v>
      </c>
      <c r="I27" s="31">
        <v>1</v>
      </c>
      <c r="J27" s="32">
        <v>10500</v>
      </c>
      <c r="K27" s="33">
        <f t="shared" si="8"/>
        <v>10500</v>
      </c>
      <c r="L27" s="34">
        <f t="shared" si="9"/>
        <v>322.0858895705521</v>
      </c>
      <c r="M27" s="35"/>
      <c r="N27" s="32">
        <v>0</v>
      </c>
      <c r="O27" s="36">
        <f t="shared" si="10"/>
        <v>0</v>
      </c>
      <c r="P27" s="34"/>
      <c r="Q27"/>
      <c r="R27" s="37">
        <v>1</v>
      </c>
      <c r="S27" s="38">
        <v>1</v>
      </c>
      <c r="T27">
        <v>9901</v>
      </c>
      <c r="U27" s="36">
        <f t="shared" si="0"/>
        <v>9901</v>
      </c>
      <c r="V27" s="34">
        <f t="shared" si="16"/>
        <v>303.71165644171776</v>
      </c>
      <c r="W27" s="39"/>
      <c r="X27" s="40">
        <v>0</v>
      </c>
      <c r="Y27" s="36">
        <f t="shared" si="1"/>
        <v>0</v>
      </c>
      <c r="Z27" s="41">
        <f t="shared" si="11"/>
        <v>0</v>
      </c>
      <c r="AA27" s="39"/>
      <c r="AB27" s="39"/>
      <c r="AC27" s="39"/>
      <c r="AD27" s="37">
        <v>1</v>
      </c>
      <c r="AE27" s="38">
        <v>1</v>
      </c>
      <c r="AF27" s="32">
        <v>11956</v>
      </c>
      <c r="AG27" s="36">
        <f t="shared" si="2"/>
        <v>11956</v>
      </c>
      <c r="AH27" s="34">
        <f t="shared" si="12"/>
        <v>366.74846625766867</v>
      </c>
      <c r="AI27"/>
      <c r="AJ27" s="32">
        <v>90</v>
      </c>
      <c r="AK27" s="36">
        <f t="shared" si="3"/>
        <v>90</v>
      </c>
      <c r="AL27" s="34">
        <f t="shared" si="13"/>
        <v>2.7607361963190185</v>
      </c>
      <c r="AM27"/>
      <c r="AN27" s="35">
        <f t="shared" si="4"/>
        <v>132.84444444444443</v>
      </c>
      <c r="AO27" s="42">
        <f t="shared" si="5"/>
        <v>0.13866666666666666</v>
      </c>
      <c r="AP27" s="43">
        <v>1</v>
      </c>
      <c r="AQ27" s="44">
        <v>1</v>
      </c>
      <c r="AR27" s="26">
        <v>12169</v>
      </c>
      <c r="AS27" s="45">
        <f t="shared" si="6"/>
        <v>12169</v>
      </c>
      <c r="AT27" s="46">
        <f t="shared" si="14"/>
        <v>373.282208588957</v>
      </c>
      <c r="AU27" s="151"/>
      <c r="AV27" s="26">
        <v>92</v>
      </c>
      <c r="AW27" s="45">
        <f t="shared" si="7"/>
        <v>92</v>
      </c>
      <c r="AX27" s="46">
        <f t="shared" si="15"/>
        <v>2.822085889570552</v>
      </c>
      <c r="AY27" s="47"/>
      <c r="AZ27"/>
      <c r="BA27"/>
      <c r="BB27"/>
    </row>
    <row r="28" spans="1:54" s="26" customFormat="1" ht="15" customHeight="1">
      <c r="A28" s="48"/>
      <c r="C28" s="26" t="s">
        <v>52</v>
      </c>
      <c r="D28" s="27">
        <v>28</v>
      </c>
      <c r="E28" s="28">
        <v>620441.3</v>
      </c>
      <c r="F28" s="29"/>
      <c r="G28" s="28">
        <v>14.2</v>
      </c>
      <c r="H28" s="30">
        <v>1</v>
      </c>
      <c r="I28" s="31">
        <v>1</v>
      </c>
      <c r="J28" s="32">
        <v>852</v>
      </c>
      <c r="K28" s="33">
        <f t="shared" si="8"/>
        <v>852</v>
      </c>
      <c r="L28" s="34">
        <f t="shared" si="9"/>
        <v>60</v>
      </c>
      <c r="M28" s="35"/>
      <c r="N28" s="32">
        <v>0</v>
      </c>
      <c r="O28" s="36">
        <f t="shared" si="10"/>
        <v>0</v>
      </c>
      <c r="P28" s="34"/>
      <c r="Q28"/>
      <c r="R28" s="37">
        <v>1</v>
      </c>
      <c r="S28" s="38">
        <v>1</v>
      </c>
      <c r="T28">
        <v>804</v>
      </c>
      <c r="U28" s="36">
        <f t="shared" si="0"/>
        <v>804</v>
      </c>
      <c r="V28" s="34">
        <f t="shared" si="16"/>
        <v>56.61971830985916</v>
      </c>
      <c r="W28" s="39"/>
      <c r="X28" s="40">
        <v>0</v>
      </c>
      <c r="Y28" s="36">
        <f t="shared" si="1"/>
        <v>0</v>
      </c>
      <c r="Z28" s="41">
        <f t="shared" si="11"/>
        <v>0</v>
      </c>
      <c r="AA28" s="39"/>
      <c r="AB28" s="39"/>
      <c r="AC28" s="39"/>
      <c r="AD28" s="37">
        <v>1</v>
      </c>
      <c r="AE28" s="38">
        <v>1</v>
      </c>
      <c r="AF28" s="32">
        <v>792</v>
      </c>
      <c r="AG28" s="36">
        <f t="shared" si="2"/>
        <v>792</v>
      </c>
      <c r="AH28" s="34">
        <f t="shared" si="12"/>
        <v>55.774647887323944</v>
      </c>
      <c r="AI28"/>
      <c r="AJ28" s="32">
        <v>0</v>
      </c>
      <c r="AK28" s="36">
        <f t="shared" si="3"/>
        <v>0</v>
      </c>
      <c r="AL28" s="34">
        <f t="shared" si="13"/>
        <v>0</v>
      </c>
      <c r="AM28"/>
      <c r="AN28" s="35" t="e">
        <f t="shared" si="4"/>
        <v>#DIV/0!</v>
      </c>
      <c r="AO28" s="42">
        <f t="shared" si="5"/>
        <v>-0.07042253521126761</v>
      </c>
      <c r="AP28" s="43">
        <v>1</v>
      </c>
      <c r="AQ28" s="44">
        <v>1</v>
      </c>
      <c r="AR28" s="26">
        <v>806</v>
      </c>
      <c r="AS28" s="45">
        <f t="shared" si="6"/>
        <v>806</v>
      </c>
      <c r="AT28" s="46">
        <f t="shared" si="14"/>
        <v>56.760563380281695</v>
      </c>
      <c r="AU28" s="151"/>
      <c r="AV28" s="26">
        <v>0</v>
      </c>
      <c r="AW28" s="45">
        <f t="shared" si="7"/>
        <v>0</v>
      </c>
      <c r="AX28" s="46">
        <f t="shared" si="15"/>
        <v>0</v>
      </c>
      <c r="AY28" s="47"/>
      <c r="AZ28"/>
      <c r="BA28"/>
      <c r="BB28"/>
    </row>
    <row r="29" spans="1:54" s="26" customFormat="1" ht="15" customHeight="1">
      <c r="A29" s="48"/>
      <c r="C29" s="26" t="s">
        <v>52</v>
      </c>
      <c r="D29" s="27">
        <v>29</v>
      </c>
      <c r="E29" s="28">
        <v>1039179</v>
      </c>
      <c r="F29" s="29"/>
      <c r="G29" s="28">
        <v>23.9</v>
      </c>
      <c r="H29" s="30">
        <v>1</v>
      </c>
      <c r="I29" s="31">
        <v>1</v>
      </c>
      <c r="J29" s="32">
        <v>6180</v>
      </c>
      <c r="K29" s="33">
        <f t="shared" si="8"/>
        <v>6180</v>
      </c>
      <c r="L29" s="34">
        <f t="shared" si="9"/>
        <v>258.5774058577406</v>
      </c>
      <c r="M29" s="35"/>
      <c r="N29" s="32">
        <v>0</v>
      </c>
      <c r="O29" s="36">
        <f t="shared" si="10"/>
        <v>0</v>
      </c>
      <c r="P29" s="34"/>
      <c r="Q29"/>
      <c r="R29" s="37">
        <v>1</v>
      </c>
      <c r="S29" s="38">
        <v>1</v>
      </c>
      <c r="T29">
        <v>5827</v>
      </c>
      <c r="U29" s="36">
        <f t="shared" si="0"/>
        <v>5827</v>
      </c>
      <c r="V29" s="34">
        <f t="shared" si="16"/>
        <v>243.80753138075315</v>
      </c>
      <c r="W29" s="39"/>
      <c r="X29" s="40">
        <v>0</v>
      </c>
      <c r="Y29" s="36">
        <f t="shared" si="1"/>
        <v>0</v>
      </c>
      <c r="Z29" s="41">
        <f t="shared" si="11"/>
        <v>0</v>
      </c>
      <c r="AA29" s="39"/>
      <c r="AB29" s="39"/>
      <c r="AC29" s="39"/>
      <c r="AD29" s="37">
        <v>1</v>
      </c>
      <c r="AE29" s="38">
        <v>1</v>
      </c>
      <c r="AF29" s="32">
        <v>5745</v>
      </c>
      <c r="AG29" s="36">
        <f t="shared" si="2"/>
        <v>5745</v>
      </c>
      <c r="AH29" s="34">
        <f t="shared" si="12"/>
        <v>240.3765690376569</v>
      </c>
      <c r="AI29"/>
      <c r="AJ29" s="32">
        <v>0</v>
      </c>
      <c r="AK29" s="36">
        <f t="shared" si="3"/>
        <v>0</v>
      </c>
      <c r="AL29" s="34">
        <f t="shared" si="13"/>
        <v>0</v>
      </c>
      <c r="AM29"/>
      <c r="AN29" s="35" t="e">
        <f t="shared" si="4"/>
        <v>#DIV/0!</v>
      </c>
      <c r="AO29" s="42">
        <f t="shared" si="5"/>
        <v>-0.0703883495145631</v>
      </c>
      <c r="AP29" s="43">
        <v>1</v>
      </c>
      <c r="AQ29" s="44">
        <v>1</v>
      </c>
      <c r="AR29" s="26">
        <v>5847</v>
      </c>
      <c r="AS29" s="45">
        <f t="shared" si="6"/>
        <v>5847</v>
      </c>
      <c r="AT29" s="46">
        <f t="shared" si="14"/>
        <v>244.64435146443518</v>
      </c>
      <c r="AU29" s="151"/>
      <c r="AV29" s="26">
        <v>0</v>
      </c>
      <c r="AW29" s="45">
        <f t="shared" si="7"/>
        <v>0</v>
      </c>
      <c r="AX29" s="46">
        <f t="shared" si="15"/>
        <v>0</v>
      </c>
      <c r="AY29" s="47"/>
      <c r="AZ29"/>
      <c r="BA29"/>
      <c r="BB29"/>
    </row>
    <row r="30" spans="1:54" s="26" customFormat="1" ht="15" customHeight="1">
      <c r="A30" s="48"/>
      <c r="B30" s="28"/>
      <c r="C30" s="28" t="s">
        <v>52</v>
      </c>
      <c r="D30" s="27">
        <v>31</v>
      </c>
      <c r="E30" s="28">
        <v>882134.4</v>
      </c>
      <c r="F30" s="29"/>
      <c r="G30" s="28">
        <v>20.3</v>
      </c>
      <c r="H30" s="49">
        <v>0</v>
      </c>
      <c r="I30" s="50">
        <v>0</v>
      </c>
      <c r="J30" s="51">
        <v>9267</v>
      </c>
      <c r="K30" s="33">
        <f t="shared" si="8"/>
        <v>0</v>
      </c>
      <c r="L30" s="34">
        <f t="shared" si="9"/>
        <v>456.50246305418716</v>
      </c>
      <c r="M30" s="35"/>
      <c r="N30" s="51">
        <v>0</v>
      </c>
      <c r="O30" s="36">
        <f t="shared" si="10"/>
        <v>0</v>
      </c>
      <c r="P30" s="34"/>
      <c r="Q30"/>
      <c r="R30" s="52">
        <v>0</v>
      </c>
      <c r="S30" s="50">
        <v>0</v>
      </c>
      <c r="T30">
        <v>9716</v>
      </c>
      <c r="U30" s="36">
        <f t="shared" si="0"/>
        <v>0</v>
      </c>
      <c r="V30" s="34">
        <f t="shared" si="16"/>
        <v>478.6206896551724</v>
      </c>
      <c r="W30" s="39"/>
      <c r="X30" s="40">
        <v>0</v>
      </c>
      <c r="Y30" s="36">
        <f t="shared" si="1"/>
        <v>0</v>
      </c>
      <c r="Z30" s="41">
        <f t="shared" si="11"/>
        <v>0</v>
      </c>
      <c r="AA30" s="39"/>
      <c r="AB30" s="39"/>
      <c r="AC30" s="39"/>
      <c r="AD30" s="52">
        <v>0</v>
      </c>
      <c r="AE30" s="50">
        <v>0</v>
      </c>
      <c r="AF30" s="51">
        <v>9579</v>
      </c>
      <c r="AG30" s="36">
        <f t="shared" si="2"/>
        <v>0</v>
      </c>
      <c r="AH30" s="34">
        <f t="shared" si="12"/>
        <v>471.871921182266</v>
      </c>
      <c r="AI30"/>
      <c r="AJ30" s="51">
        <v>0</v>
      </c>
      <c r="AK30" s="36">
        <f t="shared" si="3"/>
        <v>0</v>
      </c>
      <c r="AL30" s="34">
        <f t="shared" si="13"/>
        <v>0</v>
      </c>
      <c r="AM30"/>
      <c r="AN30" s="35" t="e">
        <f t="shared" si="4"/>
        <v>#DIV/0!</v>
      </c>
      <c r="AO30" s="42" t="e">
        <f t="shared" si="5"/>
        <v>#DIV/0!</v>
      </c>
      <c r="AP30" s="52">
        <v>0</v>
      </c>
      <c r="AQ30" s="50">
        <v>0</v>
      </c>
      <c r="AR30" s="28">
        <v>9749</v>
      </c>
      <c r="AS30" s="45">
        <f t="shared" si="6"/>
        <v>0</v>
      </c>
      <c r="AT30" s="46">
        <f t="shared" si="14"/>
        <v>480.2463054187192</v>
      </c>
      <c r="AU30" s="151"/>
      <c r="AV30" s="28">
        <v>0</v>
      </c>
      <c r="AW30" s="45">
        <f t="shared" si="7"/>
        <v>0</v>
      </c>
      <c r="AX30" s="46">
        <f t="shared" si="15"/>
        <v>0</v>
      </c>
      <c r="AY30" s="47"/>
      <c r="AZ30"/>
      <c r="BA30"/>
      <c r="BB30"/>
    </row>
    <row r="31" spans="1:54" s="26" customFormat="1" ht="15" customHeight="1">
      <c r="A31" s="48"/>
      <c r="B31" s="28"/>
      <c r="C31" s="28" t="s">
        <v>52</v>
      </c>
      <c r="D31" s="27">
        <v>32</v>
      </c>
      <c r="E31" s="28">
        <v>874219.8</v>
      </c>
      <c r="F31" s="29"/>
      <c r="G31" s="28">
        <v>20.1</v>
      </c>
      <c r="H31" s="49">
        <v>0</v>
      </c>
      <c r="I31" s="50">
        <v>0</v>
      </c>
      <c r="J31" s="51">
        <v>8800</v>
      </c>
      <c r="K31" s="33">
        <f t="shared" si="8"/>
        <v>0</v>
      </c>
      <c r="L31" s="34">
        <f t="shared" si="9"/>
        <v>437.81094527363183</v>
      </c>
      <c r="M31" s="35"/>
      <c r="N31" s="51">
        <v>0</v>
      </c>
      <c r="O31" s="36">
        <f t="shared" si="10"/>
        <v>0</v>
      </c>
      <c r="P31" s="34"/>
      <c r="Q31"/>
      <c r="R31" s="52">
        <v>0</v>
      </c>
      <c r="S31" s="50">
        <v>0</v>
      </c>
      <c r="T31">
        <v>9219</v>
      </c>
      <c r="U31" s="36">
        <f t="shared" si="0"/>
        <v>0</v>
      </c>
      <c r="V31" s="34">
        <f t="shared" si="16"/>
        <v>458.6567164179104</v>
      </c>
      <c r="W31" s="39"/>
      <c r="X31" s="40">
        <v>0</v>
      </c>
      <c r="Y31" s="36">
        <f t="shared" si="1"/>
        <v>0</v>
      </c>
      <c r="Z31" s="41">
        <f t="shared" si="11"/>
        <v>0</v>
      </c>
      <c r="AA31" s="39"/>
      <c r="AB31" s="39"/>
      <c r="AC31" s="39"/>
      <c r="AD31" s="52">
        <v>0</v>
      </c>
      <c r="AE31" s="50">
        <v>0</v>
      </c>
      <c r="AF31" s="51">
        <v>10939</v>
      </c>
      <c r="AG31" s="36">
        <f t="shared" si="2"/>
        <v>0</v>
      </c>
      <c r="AH31" s="34">
        <f t="shared" si="12"/>
        <v>544.228855721393</v>
      </c>
      <c r="AI31"/>
      <c r="AJ31" s="51">
        <v>0</v>
      </c>
      <c r="AK31" s="36">
        <f t="shared" si="3"/>
        <v>0</v>
      </c>
      <c r="AL31" s="34">
        <f t="shared" si="13"/>
        <v>0</v>
      </c>
      <c r="AM31"/>
      <c r="AN31" s="35" t="e">
        <f t="shared" si="4"/>
        <v>#DIV/0!</v>
      </c>
      <c r="AO31" s="42" t="e">
        <f t="shared" si="5"/>
        <v>#DIV/0!</v>
      </c>
      <c r="AP31" s="52">
        <v>0</v>
      </c>
      <c r="AQ31" s="50">
        <v>0</v>
      </c>
      <c r="AR31" s="28">
        <v>11133</v>
      </c>
      <c r="AS31" s="45">
        <f t="shared" si="6"/>
        <v>0</v>
      </c>
      <c r="AT31" s="46">
        <f t="shared" si="14"/>
        <v>553.8805970149253</v>
      </c>
      <c r="AU31" s="151"/>
      <c r="AV31" s="28">
        <v>0</v>
      </c>
      <c r="AW31" s="45">
        <f t="shared" si="7"/>
        <v>0</v>
      </c>
      <c r="AX31" s="46">
        <f t="shared" si="15"/>
        <v>0</v>
      </c>
      <c r="AY31" s="47"/>
      <c r="AZ31"/>
      <c r="BA31"/>
      <c r="BB31"/>
    </row>
    <row r="32" spans="1:54" s="26" customFormat="1" ht="15" customHeight="1">
      <c r="A32" s="48"/>
      <c r="C32" s="26" t="s">
        <v>52</v>
      </c>
      <c r="D32" s="27">
        <v>33</v>
      </c>
      <c r="E32" s="28">
        <v>1352730</v>
      </c>
      <c r="F32" s="29"/>
      <c r="G32" s="28">
        <v>31.1</v>
      </c>
      <c r="H32" s="30">
        <v>1</v>
      </c>
      <c r="I32" s="31">
        <v>1</v>
      </c>
      <c r="J32" s="32">
        <v>7477</v>
      </c>
      <c r="K32" s="33">
        <f t="shared" si="8"/>
        <v>7477</v>
      </c>
      <c r="L32" s="34">
        <f t="shared" si="9"/>
        <v>240.41800643086816</v>
      </c>
      <c r="M32" s="35"/>
      <c r="N32" s="32">
        <v>0</v>
      </c>
      <c r="O32" s="36">
        <f t="shared" si="10"/>
        <v>0</v>
      </c>
      <c r="P32" s="34"/>
      <c r="Q32"/>
      <c r="R32" s="37">
        <v>1</v>
      </c>
      <c r="S32" s="38">
        <v>1</v>
      </c>
      <c r="T32">
        <v>10734</v>
      </c>
      <c r="U32" s="36">
        <f t="shared" si="0"/>
        <v>10734</v>
      </c>
      <c r="V32" s="34">
        <f t="shared" si="16"/>
        <v>345.14469453376205</v>
      </c>
      <c r="W32" s="39"/>
      <c r="X32" s="40">
        <v>0</v>
      </c>
      <c r="Y32" s="36">
        <f t="shared" si="1"/>
        <v>0</v>
      </c>
      <c r="Z32" s="41">
        <f t="shared" si="11"/>
        <v>0</v>
      </c>
      <c r="AA32" s="39"/>
      <c r="AB32" s="39"/>
      <c r="AC32" s="39"/>
      <c r="AD32" s="37">
        <v>1</v>
      </c>
      <c r="AE32" s="38">
        <v>1</v>
      </c>
      <c r="AF32" s="32">
        <v>10583</v>
      </c>
      <c r="AG32" s="36">
        <f t="shared" si="2"/>
        <v>10583</v>
      </c>
      <c r="AH32" s="34">
        <f t="shared" si="12"/>
        <v>340.2893890675241</v>
      </c>
      <c r="AI32"/>
      <c r="AJ32" s="32">
        <v>0</v>
      </c>
      <c r="AK32" s="36">
        <f t="shared" si="3"/>
        <v>0</v>
      </c>
      <c r="AL32" s="34">
        <f t="shared" si="13"/>
        <v>0</v>
      </c>
      <c r="AM32"/>
      <c r="AN32" s="35" t="e">
        <f t="shared" si="4"/>
        <v>#DIV/0!</v>
      </c>
      <c r="AO32" s="42">
        <f t="shared" si="5"/>
        <v>0.4154072488966163</v>
      </c>
      <c r="AP32" s="43">
        <v>1</v>
      </c>
      <c r="AQ32" s="44">
        <v>1</v>
      </c>
      <c r="AR32" s="26">
        <v>10771</v>
      </c>
      <c r="AS32" s="45">
        <f t="shared" si="6"/>
        <v>10771</v>
      </c>
      <c r="AT32" s="46">
        <f t="shared" si="14"/>
        <v>346.33440514469453</v>
      </c>
      <c r="AU32" s="151"/>
      <c r="AV32" s="26">
        <v>0</v>
      </c>
      <c r="AW32" s="45">
        <f t="shared" si="7"/>
        <v>0</v>
      </c>
      <c r="AX32" s="46">
        <f t="shared" si="15"/>
        <v>0</v>
      </c>
      <c r="AY32" s="47"/>
      <c r="AZ32"/>
      <c r="BA32"/>
      <c r="BB32"/>
    </row>
    <row r="33" spans="1:51" s="28" customFormat="1" ht="15" customHeight="1">
      <c r="A33" s="48"/>
      <c r="B33" s="26"/>
      <c r="C33" s="26" t="s">
        <v>52</v>
      </c>
      <c r="D33" s="27">
        <v>36</v>
      </c>
      <c r="E33" s="28">
        <v>2670915</v>
      </c>
      <c r="F33" s="29"/>
      <c r="G33" s="28">
        <v>61.3</v>
      </c>
      <c r="H33" s="30">
        <v>1</v>
      </c>
      <c r="I33" s="31">
        <v>1</v>
      </c>
      <c r="J33" s="32">
        <v>2057</v>
      </c>
      <c r="K33" s="33">
        <f t="shared" si="8"/>
        <v>2057</v>
      </c>
      <c r="L33" s="34">
        <f t="shared" si="9"/>
        <v>33.556280587275694</v>
      </c>
      <c r="M33" s="35"/>
      <c r="N33" s="32">
        <v>770</v>
      </c>
      <c r="O33" s="36">
        <f t="shared" si="10"/>
        <v>770</v>
      </c>
      <c r="P33" s="34"/>
      <c r="Q33"/>
      <c r="R33" s="37">
        <v>1</v>
      </c>
      <c r="S33" s="38">
        <v>1</v>
      </c>
      <c r="T33">
        <v>1940</v>
      </c>
      <c r="U33" s="36">
        <f t="shared" si="0"/>
        <v>1940</v>
      </c>
      <c r="V33" s="34">
        <f t="shared" si="16"/>
        <v>31.64763458401305</v>
      </c>
      <c r="W33" s="39"/>
      <c r="X33" s="40">
        <v>733</v>
      </c>
      <c r="Y33" s="36">
        <f t="shared" si="1"/>
        <v>733</v>
      </c>
      <c r="Z33" s="41">
        <f t="shared" si="11"/>
        <v>11.957585644371942</v>
      </c>
      <c r="AA33" s="39"/>
      <c r="AB33" s="39"/>
      <c r="AC33" s="39"/>
      <c r="AD33" s="37">
        <v>1</v>
      </c>
      <c r="AE33" s="38">
        <v>1</v>
      </c>
      <c r="AF33" s="32">
        <v>1913</v>
      </c>
      <c r="AG33" s="36">
        <f t="shared" si="2"/>
        <v>1913</v>
      </c>
      <c r="AH33" s="34">
        <f t="shared" si="12"/>
        <v>31.207177814029365</v>
      </c>
      <c r="AI33"/>
      <c r="AJ33" s="32">
        <v>805</v>
      </c>
      <c r="AK33" s="36">
        <f t="shared" si="3"/>
        <v>805</v>
      </c>
      <c r="AL33" s="34">
        <f t="shared" si="13"/>
        <v>13.132137030995107</v>
      </c>
      <c r="AM33"/>
      <c r="AN33" s="35">
        <f t="shared" si="4"/>
        <v>2.3763975155279504</v>
      </c>
      <c r="AO33" s="42">
        <f t="shared" si="5"/>
        <v>-0.07000486144871172</v>
      </c>
      <c r="AP33" s="43">
        <v>1</v>
      </c>
      <c r="AQ33" s="44">
        <v>1</v>
      </c>
      <c r="AR33" s="26">
        <v>1947</v>
      </c>
      <c r="AS33" s="45">
        <f t="shared" si="6"/>
        <v>1947</v>
      </c>
      <c r="AT33" s="46">
        <f t="shared" si="14"/>
        <v>31.761827079934747</v>
      </c>
      <c r="AU33" s="151"/>
      <c r="AV33" s="26">
        <v>818</v>
      </c>
      <c r="AW33" s="45">
        <f t="shared" si="7"/>
        <v>818</v>
      </c>
      <c r="AX33" s="46">
        <f t="shared" si="15"/>
        <v>13.3442088091354</v>
      </c>
      <c r="AY33" s="47"/>
    </row>
    <row r="34" spans="1:51" s="28" customFormat="1" ht="15" customHeight="1">
      <c r="A34" s="48"/>
      <c r="B34" s="26"/>
      <c r="C34" s="26" t="s">
        <v>52</v>
      </c>
      <c r="D34" s="27">
        <v>37</v>
      </c>
      <c r="E34" s="28">
        <v>2720768</v>
      </c>
      <c r="F34" s="29"/>
      <c r="G34" s="28">
        <v>62.5</v>
      </c>
      <c r="H34" s="30">
        <v>1</v>
      </c>
      <c r="I34" s="31">
        <v>1</v>
      </c>
      <c r="J34" s="32">
        <v>1343</v>
      </c>
      <c r="K34" s="33">
        <f t="shared" si="8"/>
        <v>1343</v>
      </c>
      <c r="L34" s="34">
        <f t="shared" si="9"/>
        <v>21.488</v>
      </c>
      <c r="M34" s="35"/>
      <c r="N34" s="32">
        <v>1793</v>
      </c>
      <c r="O34" s="36">
        <f t="shared" si="10"/>
        <v>1793</v>
      </c>
      <c r="P34" s="34"/>
      <c r="Q34"/>
      <c r="R34" s="37">
        <v>1</v>
      </c>
      <c r="S34" s="38">
        <v>1</v>
      </c>
      <c r="T34">
        <v>1267</v>
      </c>
      <c r="U34" s="36">
        <f t="shared" si="0"/>
        <v>1267</v>
      </c>
      <c r="V34" s="34">
        <f t="shared" si="16"/>
        <v>20.272</v>
      </c>
      <c r="W34" s="39"/>
      <c r="X34" s="40">
        <v>1707</v>
      </c>
      <c r="Y34" s="36">
        <f t="shared" si="1"/>
        <v>1707</v>
      </c>
      <c r="Z34" s="41">
        <f t="shared" si="11"/>
        <v>27.312</v>
      </c>
      <c r="AA34" s="39"/>
      <c r="AB34" s="39"/>
      <c r="AC34" s="39"/>
      <c r="AD34" s="37">
        <v>1</v>
      </c>
      <c r="AE34" s="38">
        <v>1</v>
      </c>
      <c r="AF34" s="32">
        <v>1918</v>
      </c>
      <c r="AG34" s="36">
        <f t="shared" si="2"/>
        <v>1918</v>
      </c>
      <c r="AH34" s="34">
        <f t="shared" si="12"/>
        <v>30.688</v>
      </c>
      <c r="AI34"/>
      <c r="AJ34" s="32">
        <v>1874</v>
      </c>
      <c r="AK34" s="36">
        <f t="shared" si="3"/>
        <v>1874</v>
      </c>
      <c r="AL34" s="34">
        <f t="shared" si="13"/>
        <v>29.984</v>
      </c>
      <c r="AM34"/>
      <c r="AN34" s="35">
        <f t="shared" si="4"/>
        <v>1.023479188900747</v>
      </c>
      <c r="AO34" s="42">
        <f t="shared" si="5"/>
        <v>0.42814594192107225</v>
      </c>
      <c r="AP34" s="43">
        <v>1</v>
      </c>
      <c r="AQ34" s="44">
        <v>1</v>
      </c>
      <c r="AR34" s="26">
        <v>1952</v>
      </c>
      <c r="AS34" s="45">
        <f t="shared" si="6"/>
        <v>1952</v>
      </c>
      <c r="AT34" s="46">
        <f t="shared" si="14"/>
        <v>31.232</v>
      </c>
      <c r="AU34" s="151"/>
      <c r="AV34" s="26">
        <v>1904</v>
      </c>
      <c r="AW34" s="45">
        <f t="shared" si="7"/>
        <v>1904</v>
      </c>
      <c r="AX34" s="46">
        <f t="shared" si="15"/>
        <v>30.464</v>
      </c>
      <c r="AY34" s="47"/>
    </row>
    <row r="35" spans="1:51" s="28" customFormat="1" ht="15" customHeight="1">
      <c r="A35" s="48"/>
      <c r="B35" s="26"/>
      <c r="C35" s="26" t="s">
        <v>52</v>
      </c>
      <c r="D35" s="27">
        <v>38</v>
      </c>
      <c r="E35" s="28">
        <v>1763269</v>
      </c>
      <c r="F35" s="29"/>
      <c r="G35" s="28">
        <v>40.5</v>
      </c>
      <c r="H35" s="30">
        <v>1</v>
      </c>
      <c r="I35" s="31">
        <v>1</v>
      </c>
      <c r="J35" s="32">
        <v>4197</v>
      </c>
      <c r="K35" s="33">
        <f t="shared" si="8"/>
        <v>4197</v>
      </c>
      <c r="L35" s="34">
        <f t="shared" si="9"/>
        <v>103.62962962962963</v>
      </c>
      <c r="M35" s="35"/>
      <c r="N35" s="32">
        <v>863</v>
      </c>
      <c r="O35" s="36">
        <f t="shared" si="10"/>
        <v>863</v>
      </c>
      <c r="P35" s="34"/>
      <c r="Q35"/>
      <c r="R35" s="37">
        <v>1</v>
      </c>
      <c r="S35" s="38">
        <v>1</v>
      </c>
      <c r="T35">
        <v>3958</v>
      </c>
      <c r="U35" s="36">
        <f t="shared" si="0"/>
        <v>3958</v>
      </c>
      <c r="V35" s="34">
        <f t="shared" si="16"/>
        <v>97.72839506172839</v>
      </c>
      <c r="W35" s="39"/>
      <c r="X35" s="40">
        <v>848</v>
      </c>
      <c r="Y35" s="36">
        <f t="shared" si="1"/>
        <v>848</v>
      </c>
      <c r="Z35" s="41">
        <f t="shared" si="11"/>
        <v>20.938271604938272</v>
      </c>
      <c r="AA35" s="39"/>
      <c r="AB35" s="39"/>
      <c r="AC35" s="39"/>
      <c r="AD35" s="37">
        <v>1</v>
      </c>
      <c r="AE35" s="38">
        <v>1</v>
      </c>
      <c r="AF35" s="32">
        <v>3902</v>
      </c>
      <c r="AG35" s="36">
        <f t="shared" si="2"/>
        <v>3902</v>
      </c>
      <c r="AH35" s="34">
        <f t="shared" si="12"/>
        <v>96.34567901234568</v>
      </c>
      <c r="AI35"/>
      <c r="AJ35" s="32">
        <v>1249</v>
      </c>
      <c r="AK35" s="36">
        <f t="shared" si="3"/>
        <v>1249</v>
      </c>
      <c r="AL35" s="34">
        <f t="shared" si="13"/>
        <v>30.839506172839506</v>
      </c>
      <c r="AM35"/>
      <c r="AN35" s="35">
        <f t="shared" si="4"/>
        <v>3.1240992794235387</v>
      </c>
      <c r="AO35" s="42">
        <f t="shared" si="5"/>
        <v>-0.0702883011675006</v>
      </c>
      <c r="AP35" s="43">
        <v>1</v>
      </c>
      <c r="AQ35" s="44">
        <v>1</v>
      </c>
      <c r="AR35" s="26">
        <v>3971</v>
      </c>
      <c r="AS35" s="45">
        <f t="shared" si="6"/>
        <v>3971</v>
      </c>
      <c r="AT35" s="46">
        <f t="shared" si="14"/>
        <v>98.04938271604938</v>
      </c>
      <c r="AU35" s="151"/>
      <c r="AV35" s="26">
        <v>1269</v>
      </c>
      <c r="AW35" s="45">
        <f t="shared" si="7"/>
        <v>1269</v>
      </c>
      <c r="AX35" s="46">
        <f t="shared" si="15"/>
        <v>31.333333333333332</v>
      </c>
      <c r="AY35" s="47"/>
    </row>
    <row r="36" spans="1:51" s="28" customFormat="1" ht="15" customHeight="1">
      <c r="A36" s="48"/>
      <c r="B36" s="26"/>
      <c r="C36" s="26" t="s">
        <v>52</v>
      </c>
      <c r="D36" s="27">
        <v>40</v>
      </c>
      <c r="E36" s="28">
        <v>1673280</v>
      </c>
      <c r="F36" s="29"/>
      <c r="G36" s="28">
        <v>38.4</v>
      </c>
      <c r="H36" s="30">
        <v>1</v>
      </c>
      <c r="I36" s="31">
        <v>1</v>
      </c>
      <c r="J36" s="32">
        <v>2926</v>
      </c>
      <c r="K36" s="33">
        <f t="shared" si="8"/>
        <v>2926</v>
      </c>
      <c r="L36" s="34">
        <f t="shared" si="9"/>
        <v>76.19791666666667</v>
      </c>
      <c r="M36" s="35"/>
      <c r="N36" s="32">
        <v>524</v>
      </c>
      <c r="O36" s="36">
        <f t="shared" si="10"/>
        <v>524</v>
      </c>
      <c r="P36" s="34"/>
      <c r="Q36"/>
      <c r="R36" s="37">
        <v>1</v>
      </c>
      <c r="S36" s="38">
        <v>1</v>
      </c>
      <c r="T36">
        <v>2759</v>
      </c>
      <c r="U36" s="36">
        <f t="shared" si="0"/>
        <v>2759</v>
      </c>
      <c r="V36" s="34">
        <f t="shared" si="16"/>
        <v>71.84895833333334</v>
      </c>
      <c r="W36" s="39"/>
      <c r="X36" s="40">
        <v>499</v>
      </c>
      <c r="Y36" s="36">
        <f t="shared" si="1"/>
        <v>499</v>
      </c>
      <c r="Z36" s="41">
        <f t="shared" si="11"/>
        <v>12.994791666666668</v>
      </c>
      <c r="AA36" s="39"/>
      <c r="AB36" s="39"/>
      <c r="AC36" s="39"/>
      <c r="AD36" s="37">
        <v>1</v>
      </c>
      <c r="AE36" s="38">
        <v>1</v>
      </c>
      <c r="AF36" s="32">
        <v>2720</v>
      </c>
      <c r="AG36" s="36">
        <f t="shared" si="2"/>
        <v>2720</v>
      </c>
      <c r="AH36" s="34">
        <f t="shared" si="12"/>
        <v>70.83333333333334</v>
      </c>
      <c r="AI36"/>
      <c r="AJ36" s="32">
        <v>547</v>
      </c>
      <c r="AK36" s="36">
        <f t="shared" si="3"/>
        <v>547</v>
      </c>
      <c r="AL36" s="34">
        <f t="shared" si="13"/>
        <v>14.244791666666668</v>
      </c>
      <c r="AM36"/>
      <c r="AN36" s="35">
        <f t="shared" si="4"/>
        <v>4.972577696526508</v>
      </c>
      <c r="AO36" s="42">
        <f t="shared" si="5"/>
        <v>-0.07040328092959672</v>
      </c>
      <c r="AP36" s="43">
        <v>1</v>
      </c>
      <c r="AQ36" s="44">
        <v>1</v>
      </c>
      <c r="AR36" s="26">
        <v>2768</v>
      </c>
      <c r="AS36" s="45">
        <f t="shared" si="6"/>
        <v>2768</v>
      </c>
      <c r="AT36" s="46">
        <f t="shared" si="14"/>
        <v>72.08333333333334</v>
      </c>
      <c r="AU36" s="151"/>
      <c r="AV36" s="26">
        <v>556</v>
      </c>
      <c r="AW36" s="45">
        <f t="shared" si="7"/>
        <v>556</v>
      </c>
      <c r="AX36" s="46">
        <f t="shared" si="15"/>
        <v>14.479166666666668</v>
      </c>
      <c r="AY36" s="47"/>
    </row>
    <row r="37" spans="1:54" s="26" customFormat="1" ht="15" customHeight="1">
      <c r="A37" s="48"/>
      <c r="C37" s="26" t="s">
        <v>52</v>
      </c>
      <c r="D37" s="27">
        <v>45</v>
      </c>
      <c r="E37" s="28">
        <v>2266395</v>
      </c>
      <c r="F37" s="29"/>
      <c r="G37" s="28">
        <v>52</v>
      </c>
      <c r="H37" s="30">
        <v>1</v>
      </c>
      <c r="I37" s="31">
        <v>1</v>
      </c>
      <c r="J37" s="32">
        <v>4584</v>
      </c>
      <c r="K37" s="33">
        <f t="shared" si="8"/>
        <v>4584</v>
      </c>
      <c r="L37" s="34">
        <f t="shared" si="9"/>
        <v>88.15384615384616</v>
      </c>
      <c r="M37" s="35"/>
      <c r="N37" s="32">
        <v>345</v>
      </c>
      <c r="O37" s="36">
        <f t="shared" si="10"/>
        <v>345</v>
      </c>
      <c r="P37" s="34"/>
      <c r="Q37"/>
      <c r="R37" s="37">
        <v>1</v>
      </c>
      <c r="S37" s="38">
        <v>1</v>
      </c>
      <c r="T37">
        <v>4323</v>
      </c>
      <c r="U37" s="36">
        <f t="shared" si="0"/>
        <v>4323</v>
      </c>
      <c r="V37" s="34">
        <f t="shared" si="16"/>
        <v>83.13461538461539</v>
      </c>
      <c r="W37" s="39"/>
      <c r="X37" s="40">
        <v>408</v>
      </c>
      <c r="Y37" s="36">
        <f t="shared" si="1"/>
        <v>408</v>
      </c>
      <c r="Z37" s="41">
        <f t="shared" si="11"/>
        <v>7.846153846153846</v>
      </c>
      <c r="AA37" s="39"/>
      <c r="AB37" s="39"/>
      <c r="AC37" s="39"/>
      <c r="AD37" s="37">
        <v>1</v>
      </c>
      <c r="AE37" s="38">
        <v>1</v>
      </c>
      <c r="AF37" s="32">
        <v>4262</v>
      </c>
      <c r="AG37" s="36">
        <f t="shared" si="2"/>
        <v>4262</v>
      </c>
      <c r="AH37" s="34">
        <f t="shared" si="12"/>
        <v>81.96153846153847</v>
      </c>
      <c r="AI37"/>
      <c r="AJ37" s="32">
        <v>444</v>
      </c>
      <c r="AK37" s="36">
        <f t="shared" si="3"/>
        <v>444</v>
      </c>
      <c r="AL37" s="34">
        <f t="shared" si="13"/>
        <v>8.538461538461538</v>
      </c>
      <c r="AM37"/>
      <c r="AN37" s="35">
        <f t="shared" si="4"/>
        <v>9.5990990990991</v>
      </c>
      <c r="AO37" s="42">
        <f t="shared" si="5"/>
        <v>-0.07024432809773123</v>
      </c>
      <c r="AP37" s="43">
        <v>1</v>
      </c>
      <c r="AQ37" s="44">
        <v>1</v>
      </c>
      <c r="AR37" s="26">
        <v>4337</v>
      </c>
      <c r="AS37" s="45">
        <f t="shared" si="6"/>
        <v>4337</v>
      </c>
      <c r="AT37" s="46">
        <f t="shared" si="14"/>
        <v>83.40384615384616</v>
      </c>
      <c r="AU37" s="151"/>
      <c r="AV37" s="26">
        <v>451</v>
      </c>
      <c r="AW37" s="45">
        <f t="shared" si="7"/>
        <v>451</v>
      </c>
      <c r="AX37" s="46">
        <f t="shared" si="15"/>
        <v>8.673076923076923</v>
      </c>
      <c r="AY37" s="47"/>
      <c r="AZ37"/>
      <c r="BA37"/>
      <c r="BB37"/>
    </row>
    <row r="38" spans="1:54" s="26" customFormat="1" ht="15" customHeight="1">
      <c r="A38" s="48"/>
      <c r="C38" s="26" t="s">
        <v>52</v>
      </c>
      <c r="D38" s="27">
        <v>46</v>
      </c>
      <c r="E38" s="28">
        <v>1116667</v>
      </c>
      <c r="F38" s="29"/>
      <c r="G38" s="28">
        <v>25.6</v>
      </c>
      <c r="H38" s="30">
        <v>1</v>
      </c>
      <c r="I38" s="31">
        <v>1</v>
      </c>
      <c r="J38" s="32">
        <v>2215</v>
      </c>
      <c r="K38" s="33">
        <f t="shared" si="8"/>
        <v>2215</v>
      </c>
      <c r="L38" s="34">
        <f t="shared" si="9"/>
        <v>86.5234375</v>
      </c>
      <c r="M38" s="35"/>
      <c r="N38" s="32">
        <v>212</v>
      </c>
      <c r="O38" s="36">
        <f t="shared" si="10"/>
        <v>212</v>
      </c>
      <c r="P38" s="34"/>
      <c r="Q38"/>
      <c r="R38" s="37">
        <v>1</v>
      </c>
      <c r="S38" s="38">
        <v>1</v>
      </c>
      <c r="T38">
        <v>2089</v>
      </c>
      <c r="U38" s="36">
        <f t="shared" si="0"/>
        <v>2089</v>
      </c>
      <c r="V38" s="34">
        <f t="shared" si="16"/>
        <v>81.6015625</v>
      </c>
      <c r="W38" s="39"/>
      <c r="X38" s="40">
        <v>202</v>
      </c>
      <c r="Y38" s="36">
        <f t="shared" si="1"/>
        <v>202</v>
      </c>
      <c r="Z38" s="41">
        <f t="shared" si="11"/>
        <v>7.890625</v>
      </c>
      <c r="AA38" s="39"/>
      <c r="AB38" s="39"/>
      <c r="AC38" s="39"/>
      <c r="AD38" s="37">
        <v>1</v>
      </c>
      <c r="AE38" s="38">
        <v>1</v>
      </c>
      <c r="AF38" s="32">
        <v>2059</v>
      </c>
      <c r="AG38" s="36">
        <f t="shared" si="2"/>
        <v>2059</v>
      </c>
      <c r="AH38" s="34">
        <f t="shared" si="12"/>
        <v>80.4296875</v>
      </c>
      <c r="AI38"/>
      <c r="AJ38" s="32">
        <v>222</v>
      </c>
      <c r="AK38" s="36">
        <f t="shared" si="3"/>
        <v>222</v>
      </c>
      <c r="AL38" s="34">
        <f t="shared" si="13"/>
        <v>8.671875</v>
      </c>
      <c r="AM38"/>
      <c r="AN38" s="35">
        <f t="shared" si="4"/>
        <v>9.274774774774775</v>
      </c>
      <c r="AO38" s="42">
        <f t="shared" si="5"/>
        <v>-0.07042889390519187</v>
      </c>
      <c r="AP38" s="43">
        <v>1</v>
      </c>
      <c r="AQ38" s="44">
        <v>1</v>
      </c>
      <c r="AR38" s="26">
        <v>2096</v>
      </c>
      <c r="AS38" s="45">
        <f t="shared" si="6"/>
        <v>2096</v>
      </c>
      <c r="AT38" s="46">
        <f t="shared" si="14"/>
        <v>81.875</v>
      </c>
      <c r="AU38" s="151"/>
      <c r="AV38" s="26">
        <v>225</v>
      </c>
      <c r="AW38" s="45">
        <f t="shared" si="7"/>
        <v>225</v>
      </c>
      <c r="AX38" s="46">
        <f t="shared" si="15"/>
        <v>8.7890625</v>
      </c>
      <c r="AY38" s="47"/>
      <c r="AZ38"/>
      <c r="BA38"/>
      <c r="BB38"/>
    </row>
    <row r="39" spans="1:54" s="26" customFormat="1" ht="15" customHeight="1">
      <c r="A39" s="48"/>
      <c r="C39" s="26" t="s">
        <v>52</v>
      </c>
      <c r="D39" s="27">
        <v>47</v>
      </c>
      <c r="E39" s="28">
        <v>1906648</v>
      </c>
      <c r="F39" s="29"/>
      <c r="G39" s="28">
        <v>43.8</v>
      </c>
      <c r="H39" s="30">
        <v>1</v>
      </c>
      <c r="I39" s="31">
        <v>1</v>
      </c>
      <c r="J39" s="32">
        <v>3319</v>
      </c>
      <c r="K39" s="33">
        <f t="shared" si="8"/>
        <v>3319</v>
      </c>
      <c r="L39" s="34">
        <f t="shared" si="9"/>
        <v>75.77625570776256</v>
      </c>
      <c r="M39" s="35"/>
      <c r="N39" s="32">
        <v>1734</v>
      </c>
      <c r="O39" s="36">
        <f t="shared" si="10"/>
        <v>1734</v>
      </c>
      <c r="P39" s="34"/>
      <c r="Q39"/>
      <c r="R39" s="37">
        <v>1</v>
      </c>
      <c r="S39" s="38">
        <v>1</v>
      </c>
      <c r="T39">
        <v>3152</v>
      </c>
      <c r="U39" s="36">
        <f t="shared" si="0"/>
        <v>3152</v>
      </c>
      <c r="V39" s="34">
        <f t="shared" si="16"/>
        <v>71.96347031963471</v>
      </c>
      <c r="W39" s="39"/>
      <c r="X39" s="40">
        <v>1651</v>
      </c>
      <c r="Y39" s="36">
        <f t="shared" si="1"/>
        <v>1651</v>
      </c>
      <c r="Z39" s="41">
        <f t="shared" si="11"/>
        <v>37.69406392694064</v>
      </c>
      <c r="AA39" s="39"/>
      <c r="AB39" s="39"/>
      <c r="AC39" s="39"/>
      <c r="AD39" s="37">
        <v>1</v>
      </c>
      <c r="AE39" s="38">
        <v>1</v>
      </c>
      <c r="AF39" s="32">
        <v>3148</v>
      </c>
      <c r="AG39" s="36">
        <f t="shared" si="2"/>
        <v>3148</v>
      </c>
      <c r="AH39" s="34">
        <f t="shared" si="12"/>
        <v>71.87214611872146</v>
      </c>
      <c r="AI39"/>
      <c r="AJ39" s="32">
        <v>1813</v>
      </c>
      <c r="AK39" s="36">
        <f t="shared" si="3"/>
        <v>1813</v>
      </c>
      <c r="AL39" s="34">
        <f t="shared" si="13"/>
        <v>41.392694063926946</v>
      </c>
      <c r="AM39"/>
      <c r="AN39" s="35">
        <f t="shared" si="4"/>
        <v>1.7363485934914507</v>
      </c>
      <c r="AO39" s="42">
        <f t="shared" si="5"/>
        <v>-0.05152154263332329</v>
      </c>
      <c r="AP39" s="43">
        <v>1</v>
      </c>
      <c r="AQ39" s="44">
        <v>1</v>
      </c>
      <c r="AR39" s="26">
        <v>3204</v>
      </c>
      <c r="AS39" s="45">
        <f t="shared" si="6"/>
        <v>3204</v>
      </c>
      <c r="AT39" s="46">
        <f t="shared" si="14"/>
        <v>73.15068493150686</v>
      </c>
      <c r="AU39" s="151"/>
      <c r="AV39" s="26">
        <v>1842</v>
      </c>
      <c r="AW39" s="45">
        <f t="shared" si="7"/>
        <v>1842</v>
      </c>
      <c r="AX39" s="46">
        <f t="shared" si="15"/>
        <v>42.05479452054795</v>
      </c>
      <c r="AY39" s="47"/>
      <c r="AZ39"/>
      <c r="BA39"/>
      <c r="BB39"/>
    </row>
    <row r="40" spans="1:54" s="26" customFormat="1" ht="15" customHeight="1">
      <c r="A40" s="48"/>
      <c r="C40" s="26" t="s">
        <v>52</v>
      </c>
      <c r="D40" s="27">
        <v>48</v>
      </c>
      <c r="E40" s="28">
        <v>3470471</v>
      </c>
      <c r="F40" s="29"/>
      <c r="G40" s="28">
        <v>79.7</v>
      </c>
      <c r="H40" s="30">
        <v>1</v>
      </c>
      <c r="I40" s="31">
        <v>1</v>
      </c>
      <c r="J40" s="32">
        <v>5077</v>
      </c>
      <c r="K40" s="33">
        <f t="shared" si="8"/>
        <v>5077</v>
      </c>
      <c r="L40" s="34">
        <f t="shared" si="9"/>
        <v>63.70138017565872</v>
      </c>
      <c r="M40" s="35"/>
      <c r="N40" s="32">
        <v>4232</v>
      </c>
      <c r="O40" s="36">
        <f t="shared" si="10"/>
        <v>4232</v>
      </c>
      <c r="P40" s="34"/>
      <c r="Q40"/>
      <c r="R40" s="37">
        <v>1</v>
      </c>
      <c r="S40" s="38">
        <v>1</v>
      </c>
      <c r="T40">
        <v>4787</v>
      </c>
      <c r="U40" s="36">
        <f t="shared" si="0"/>
        <v>4787</v>
      </c>
      <c r="V40" s="34">
        <f t="shared" si="16"/>
        <v>60.062735257214555</v>
      </c>
      <c r="W40" s="39"/>
      <c r="X40" s="40">
        <v>4080</v>
      </c>
      <c r="Y40" s="36">
        <f t="shared" si="1"/>
        <v>4080</v>
      </c>
      <c r="Z40" s="41">
        <f t="shared" si="11"/>
        <v>51.19196988707654</v>
      </c>
      <c r="AA40" s="39"/>
      <c r="AB40" s="39"/>
      <c r="AC40" s="39"/>
      <c r="AD40" s="37">
        <v>1</v>
      </c>
      <c r="AE40" s="38">
        <v>1</v>
      </c>
      <c r="AF40" s="32">
        <v>4720</v>
      </c>
      <c r="AG40" s="36">
        <f t="shared" si="2"/>
        <v>4720</v>
      </c>
      <c r="AH40" s="34">
        <f t="shared" si="12"/>
        <v>59.22208281053952</v>
      </c>
      <c r="AI40"/>
      <c r="AJ40" s="32">
        <v>4439</v>
      </c>
      <c r="AK40" s="36">
        <f t="shared" si="3"/>
        <v>4439</v>
      </c>
      <c r="AL40" s="34">
        <f t="shared" si="13"/>
        <v>55.69636135508156</v>
      </c>
      <c r="AM40"/>
      <c r="AN40" s="35">
        <f t="shared" si="4"/>
        <v>1.0633025456183824</v>
      </c>
      <c r="AO40" s="42">
        <f t="shared" si="5"/>
        <v>-0.07031711640732716</v>
      </c>
      <c r="AP40" s="43">
        <v>1</v>
      </c>
      <c r="AQ40" s="44">
        <v>1</v>
      </c>
      <c r="AR40" s="26">
        <v>4803</v>
      </c>
      <c r="AS40" s="45">
        <f t="shared" si="6"/>
        <v>4803</v>
      </c>
      <c r="AT40" s="46">
        <f t="shared" si="14"/>
        <v>60.26348808030113</v>
      </c>
      <c r="AU40" s="151"/>
      <c r="AV40" s="26">
        <v>4511</v>
      </c>
      <c r="AW40" s="45">
        <f t="shared" si="7"/>
        <v>4511</v>
      </c>
      <c r="AX40" s="46">
        <f t="shared" si="15"/>
        <v>56.59974905897114</v>
      </c>
      <c r="AY40" s="47"/>
      <c r="AZ40"/>
      <c r="BA40"/>
      <c r="BB40"/>
    </row>
    <row r="41" spans="1:54" s="26" customFormat="1" ht="15" customHeight="1">
      <c r="A41" s="48"/>
      <c r="C41" s="26" t="s">
        <v>52</v>
      </c>
      <c r="D41" s="27">
        <v>49</v>
      </c>
      <c r="E41" s="28">
        <v>2151802</v>
      </c>
      <c r="F41" s="29"/>
      <c r="G41" s="28">
        <v>49.4</v>
      </c>
      <c r="H41" s="30">
        <v>1</v>
      </c>
      <c r="I41" s="31">
        <v>1</v>
      </c>
      <c r="J41" s="32">
        <v>1209</v>
      </c>
      <c r="K41" s="33">
        <f t="shared" si="8"/>
        <v>1209</v>
      </c>
      <c r="L41" s="34">
        <f t="shared" si="9"/>
        <v>24.473684210526315</v>
      </c>
      <c r="M41" s="35"/>
      <c r="N41" s="32">
        <v>1794</v>
      </c>
      <c r="O41" s="36">
        <f t="shared" si="10"/>
        <v>1794</v>
      </c>
      <c r="P41" s="34"/>
      <c r="Q41"/>
      <c r="R41" s="37">
        <v>1</v>
      </c>
      <c r="S41" s="38">
        <v>1</v>
      </c>
      <c r="T41">
        <v>1140</v>
      </c>
      <c r="U41" s="36">
        <f t="shared" si="0"/>
        <v>1140</v>
      </c>
      <c r="V41" s="34">
        <f t="shared" si="16"/>
        <v>23.076923076923077</v>
      </c>
      <c r="W41" s="39"/>
      <c r="X41" s="40">
        <v>1708</v>
      </c>
      <c r="Y41" s="36">
        <f t="shared" si="1"/>
        <v>1708</v>
      </c>
      <c r="Z41" s="41">
        <f t="shared" si="11"/>
        <v>34.574898785425106</v>
      </c>
      <c r="AA41" s="39"/>
      <c r="AB41" s="39"/>
      <c r="AC41" s="39"/>
      <c r="AD41" s="37">
        <v>1</v>
      </c>
      <c r="AE41" s="38">
        <v>1</v>
      </c>
      <c r="AF41" s="32">
        <v>1196</v>
      </c>
      <c r="AG41" s="36">
        <f t="shared" si="2"/>
        <v>1196</v>
      </c>
      <c r="AH41" s="34">
        <f t="shared" si="12"/>
        <v>24.210526315789476</v>
      </c>
      <c r="AI41"/>
      <c r="AJ41" s="32">
        <v>1875</v>
      </c>
      <c r="AK41" s="36">
        <f t="shared" si="3"/>
        <v>1875</v>
      </c>
      <c r="AL41" s="34">
        <f t="shared" si="13"/>
        <v>37.955465587044536</v>
      </c>
      <c r="AM41"/>
      <c r="AN41" s="35">
        <f t="shared" si="4"/>
        <v>0.6378666666666667</v>
      </c>
      <c r="AO41" s="42">
        <f t="shared" si="5"/>
        <v>-0.010752688172043012</v>
      </c>
      <c r="AP41" s="43">
        <v>1</v>
      </c>
      <c r="AQ41" s="44">
        <v>1</v>
      </c>
      <c r="AR41" s="26">
        <v>1217</v>
      </c>
      <c r="AS41" s="45">
        <f t="shared" si="6"/>
        <v>1217</v>
      </c>
      <c r="AT41" s="46">
        <f t="shared" si="14"/>
        <v>24.635627530364374</v>
      </c>
      <c r="AU41" s="151"/>
      <c r="AV41" s="26">
        <v>1905</v>
      </c>
      <c r="AW41" s="45">
        <f t="shared" si="7"/>
        <v>1905</v>
      </c>
      <c r="AX41" s="46">
        <f t="shared" si="15"/>
        <v>38.56275303643725</v>
      </c>
      <c r="AY41" s="47"/>
      <c r="AZ41"/>
      <c r="BA41"/>
      <c r="BB41"/>
    </row>
    <row r="42" spans="1:54" s="26" customFormat="1" ht="15" customHeight="1">
      <c r="A42" s="48"/>
      <c r="C42" s="26" t="s">
        <v>52</v>
      </c>
      <c r="D42" s="27">
        <v>50</v>
      </c>
      <c r="E42" s="28">
        <v>4819161</v>
      </c>
      <c r="F42" s="29"/>
      <c r="G42" s="28">
        <v>110.6</v>
      </c>
      <c r="H42" s="30">
        <v>1</v>
      </c>
      <c r="I42" s="31">
        <v>1</v>
      </c>
      <c r="J42" s="32">
        <v>2637</v>
      </c>
      <c r="K42" s="33">
        <f t="shared" si="8"/>
        <v>2637</v>
      </c>
      <c r="L42" s="34">
        <f t="shared" si="9"/>
        <v>23.842676311030743</v>
      </c>
      <c r="M42" s="35"/>
      <c r="N42" s="32">
        <v>3179</v>
      </c>
      <c r="O42" s="36">
        <f t="shared" si="10"/>
        <v>3179</v>
      </c>
      <c r="P42" s="34"/>
      <c r="Q42"/>
      <c r="R42" s="37">
        <v>1</v>
      </c>
      <c r="S42" s="38">
        <v>1</v>
      </c>
      <c r="T42">
        <v>3619</v>
      </c>
      <c r="U42" s="36">
        <f t="shared" si="0"/>
        <v>3619</v>
      </c>
      <c r="V42" s="34">
        <f t="shared" si="16"/>
        <v>32.721518987341774</v>
      </c>
      <c r="W42" s="39"/>
      <c r="X42" s="40">
        <v>3046</v>
      </c>
      <c r="Y42" s="36">
        <f t="shared" si="1"/>
        <v>3046</v>
      </c>
      <c r="Z42" s="41">
        <f t="shared" si="11"/>
        <v>27.540687160940326</v>
      </c>
      <c r="AA42" s="39"/>
      <c r="AB42" s="39"/>
      <c r="AC42" s="39"/>
      <c r="AD42" s="37">
        <v>1</v>
      </c>
      <c r="AE42" s="38">
        <v>1</v>
      </c>
      <c r="AF42" s="32">
        <v>7645</v>
      </c>
      <c r="AG42" s="36">
        <f t="shared" si="2"/>
        <v>7645</v>
      </c>
      <c r="AH42" s="34">
        <f t="shared" si="12"/>
        <v>69.12296564195299</v>
      </c>
      <c r="AI42"/>
      <c r="AJ42" s="32">
        <v>3570</v>
      </c>
      <c r="AK42" s="36">
        <f t="shared" si="3"/>
        <v>3570</v>
      </c>
      <c r="AL42" s="34">
        <f t="shared" si="13"/>
        <v>32.27848101265823</v>
      </c>
      <c r="AM42"/>
      <c r="AN42" s="35">
        <f t="shared" si="4"/>
        <v>2.141456582633053</v>
      </c>
      <c r="AO42" s="42">
        <f t="shared" si="5"/>
        <v>1.8991277967387183</v>
      </c>
      <c r="AP42" s="43">
        <v>1</v>
      </c>
      <c r="AQ42" s="44">
        <v>1</v>
      </c>
      <c r="AR42" s="26">
        <v>7780</v>
      </c>
      <c r="AS42" s="45">
        <f t="shared" si="6"/>
        <v>7780</v>
      </c>
      <c r="AT42" s="46">
        <f t="shared" si="14"/>
        <v>70.34358047016275</v>
      </c>
      <c r="AU42" s="151"/>
      <c r="AV42" s="26">
        <v>3628</v>
      </c>
      <c r="AW42" s="45">
        <f t="shared" si="7"/>
        <v>3628</v>
      </c>
      <c r="AX42" s="46">
        <f t="shared" si="15"/>
        <v>32.802893309222426</v>
      </c>
      <c r="AY42" s="47"/>
      <c r="AZ42"/>
      <c r="BA42"/>
      <c r="BB42"/>
    </row>
    <row r="43" spans="1:54" s="26" customFormat="1" ht="15" customHeight="1">
      <c r="A43" s="48"/>
      <c r="C43" s="26" t="s">
        <v>52</v>
      </c>
      <c r="D43" s="27">
        <v>51</v>
      </c>
      <c r="E43" s="28">
        <v>2409031</v>
      </c>
      <c r="F43" s="29"/>
      <c r="G43" s="28">
        <v>55.3</v>
      </c>
      <c r="H43" s="30">
        <v>1</v>
      </c>
      <c r="I43" s="31">
        <v>1</v>
      </c>
      <c r="J43" s="32">
        <v>1972</v>
      </c>
      <c r="K43" s="33">
        <f t="shared" si="8"/>
        <v>1972</v>
      </c>
      <c r="L43" s="34">
        <f t="shared" si="9"/>
        <v>35.66003616636528</v>
      </c>
      <c r="M43" s="35"/>
      <c r="N43" s="32">
        <v>2636</v>
      </c>
      <c r="O43" s="36">
        <f t="shared" si="10"/>
        <v>2636</v>
      </c>
      <c r="P43" s="34"/>
      <c r="Q43"/>
      <c r="R43" s="37">
        <v>1</v>
      </c>
      <c r="S43" s="38">
        <v>1</v>
      </c>
      <c r="T43">
        <v>1859</v>
      </c>
      <c r="U43" s="36">
        <f t="shared" si="0"/>
        <v>1859</v>
      </c>
      <c r="V43" s="34">
        <f t="shared" si="16"/>
        <v>33.616636528028934</v>
      </c>
      <c r="W43" s="39"/>
      <c r="X43" s="40">
        <v>3203</v>
      </c>
      <c r="Y43" s="36">
        <f t="shared" si="1"/>
        <v>3203</v>
      </c>
      <c r="Z43" s="41">
        <f t="shared" si="11"/>
        <v>57.920433996383366</v>
      </c>
      <c r="AA43" s="39"/>
      <c r="AB43" s="39"/>
      <c r="AC43" s="39"/>
      <c r="AD43" s="37">
        <v>1</v>
      </c>
      <c r="AE43" s="38">
        <v>1</v>
      </c>
      <c r="AF43" s="32">
        <v>1833</v>
      </c>
      <c r="AG43" s="36">
        <f t="shared" si="2"/>
        <v>1833</v>
      </c>
      <c r="AH43" s="34">
        <f t="shared" si="12"/>
        <v>33.146473779385175</v>
      </c>
      <c r="AI43"/>
      <c r="AJ43" s="32">
        <v>3608</v>
      </c>
      <c r="AK43" s="36">
        <f t="shared" si="3"/>
        <v>3608</v>
      </c>
      <c r="AL43" s="34">
        <f t="shared" si="13"/>
        <v>65.24412296564195</v>
      </c>
      <c r="AM43"/>
      <c r="AN43" s="35">
        <f t="shared" si="4"/>
        <v>0.5080376940133038</v>
      </c>
      <c r="AO43" s="42">
        <f t="shared" si="5"/>
        <v>-0.0704868154158215</v>
      </c>
      <c r="AP43" s="43">
        <v>1</v>
      </c>
      <c r="AQ43" s="44">
        <v>1</v>
      </c>
      <c r="AR43" s="26">
        <v>1866</v>
      </c>
      <c r="AS43" s="45">
        <f t="shared" si="6"/>
        <v>1866</v>
      </c>
      <c r="AT43" s="46">
        <f t="shared" si="14"/>
        <v>33.74321880650995</v>
      </c>
      <c r="AU43" s="151"/>
      <c r="AV43" s="26">
        <v>3667</v>
      </c>
      <c r="AW43" s="45">
        <f t="shared" si="7"/>
        <v>3667</v>
      </c>
      <c r="AX43" s="46">
        <f t="shared" si="15"/>
        <v>66.31103074141049</v>
      </c>
      <c r="AY43" s="47"/>
      <c r="AZ43"/>
      <c r="BA43"/>
      <c r="BB43"/>
    </row>
    <row r="44" spans="1:54" s="26" customFormat="1" ht="15" customHeight="1">
      <c r="A44" s="48"/>
      <c r="C44" s="26" t="s">
        <v>52</v>
      </c>
      <c r="D44" s="27">
        <v>52</v>
      </c>
      <c r="E44" s="28">
        <v>5117251</v>
      </c>
      <c r="F44" s="29"/>
      <c r="G44" s="28">
        <v>117.5</v>
      </c>
      <c r="H44" s="30">
        <v>1</v>
      </c>
      <c r="I44" s="31">
        <v>1</v>
      </c>
      <c r="J44" s="32">
        <v>1987</v>
      </c>
      <c r="K44" s="33">
        <f t="shared" si="8"/>
        <v>1987</v>
      </c>
      <c r="L44" s="34">
        <f t="shared" si="9"/>
        <v>16.91063829787234</v>
      </c>
      <c r="M44" s="35"/>
      <c r="N44" s="32">
        <v>2578</v>
      </c>
      <c r="O44" s="36">
        <f t="shared" si="10"/>
        <v>2578</v>
      </c>
      <c r="P44" s="34"/>
      <c r="Q44"/>
      <c r="R44" s="37">
        <v>1</v>
      </c>
      <c r="S44" s="38">
        <v>1</v>
      </c>
      <c r="T44">
        <v>1874</v>
      </c>
      <c r="U44" s="36">
        <f t="shared" si="0"/>
        <v>1874</v>
      </c>
      <c r="V44" s="34">
        <f t="shared" si="16"/>
        <v>15.948936170212766</v>
      </c>
      <c r="W44" s="39"/>
      <c r="X44" s="40">
        <v>2705</v>
      </c>
      <c r="Y44" s="36">
        <f t="shared" si="1"/>
        <v>2705</v>
      </c>
      <c r="Z44" s="41">
        <f t="shared" si="11"/>
        <v>23.02127659574468</v>
      </c>
      <c r="AA44" s="39"/>
      <c r="AB44" s="39"/>
      <c r="AC44" s="39"/>
      <c r="AD44" s="37">
        <v>1</v>
      </c>
      <c r="AE44" s="38">
        <v>1</v>
      </c>
      <c r="AF44" s="32">
        <v>1982</v>
      </c>
      <c r="AG44" s="36">
        <f t="shared" si="2"/>
        <v>1982</v>
      </c>
      <c r="AH44" s="34">
        <f t="shared" si="12"/>
        <v>16.868085106382978</v>
      </c>
      <c r="AI44"/>
      <c r="AJ44" s="32">
        <v>3091</v>
      </c>
      <c r="AK44" s="36">
        <f t="shared" si="3"/>
        <v>3091</v>
      </c>
      <c r="AL44" s="34">
        <f t="shared" si="13"/>
        <v>26.306382978723406</v>
      </c>
      <c r="AM44"/>
      <c r="AN44" s="35">
        <f t="shared" si="4"/>
        <v>0.6412164348107409</v>
      </c>
      <c r="AO44" s="42">
        <f t="shared" si="5"/>
        <v>-0.0025163563160543532</v>
      </c>
      <c r="AP44" s="43">
        <v>1</v>
      </c>
      <c r="AQ44" s="44">
        <v>1</v>
      </c>
      <c r="AR44" s="26">
        <v>2017</v>
      </c>
      <c r="AS44" s="45">
        <f t="shared" si="6"/>
        <v>2017</v>
      </c>
      <c r="AT44" s="46">
        <f t="shared" si="14"/>
        <v>17.16595744680851</v>
      </c>
      <c r="AU44" s="151"/>
      <c r="AV44" s="26">
        <v>3141</v>
      </c>
      <c r="AW44" s="45">
        <f t="shared" si="7"/>
        <v>3141</v>
      </c>
      <c r="AX44" s="46">
        <f t="shared" si="15"/>
        <v>26.73191489361702</v>
      </c>
      <c r="AY44" s="47"/>
      <c r="AZ44"/>
      <c r="BA44"/>
      <c r="BB44"/>
    </row>
    <row r="45" spans="1:54" s="26" customFormat="1" ht="15" customHeight="1">
      <c r="A45" s="48"/>
      <c r="C45" s="26" t="s">
        <v>52</v>
      </c>
      <c r="D45" s="27">
        <v>53</v>
      </c>
      <c r="E45" s="28">
        <v>5865971</v>
      </c>
      <c r="F45" s="29"/>
      <c r="G45" s="28">
        <v>134.7</v>
      </c>
      <c r="H45" s="30">
        <v>1</v>
      </c>
      <c r="I45" s="31">
        <v>1</v>
      </c>
      <c r="J45" s="32">
        <v>1912</v>
      </c>
      <c r="K45" s="33">
        <f t="shared" si="8"/>
        <v>1912</v>
      </c>
      <c r="L45" s="34">
        <f t="shared" si="9"/>
        <v>14.194506310319229</v>
      </c>
      <c r="M45" s="35"/>
      <c r="N45" s="32">
        <v>1559</v>
      </c>
      <c r="O45" s="36">
        <f t="shared" si="10"/>
        <v>1559</v>
      </c>
      <c r="P45" s="34"/>
      <c r="Q45"/>
      <c r="R45" s="37">
        <v>1</v>
      </c>
      <c r="S45" s="38">
        <v>1</v>
      </c>
      <c r="T45">
        <v>1803</v>
      </c>
      <c r="U45" s="36">
        <f t="shared" si="0"/>
        <v>1803</v>
      </c>
      <c r="V45" s="34">
        <f t="shared" si="16"/>
        <v>13.385300668151448</v>
      </c>
      <c r="W45" s="39"/>
      <c r="X45" s="40">
        <v>1485</v>
      </c>
      <c r="Y45" s="36">
        <f t="shared" si="1"/>
        <v>1485</v>
      </c>
      <c r="Z45" s="41">
        <f t="shared" si="11"/>
        <v>11.024498886414255</v>
      </c>
      <c r="AA45" s="39"/>
      <c r="AB45" s="39"/>
      <c r="AC45" s="39"/>
      <c r="AD45" s="37">
        <v>1</v>
      </c>
      <c r="AE45" s="38">
        <v>1</v>
      </c>
      <c r="AF45" s="32">
        <v>1915</v>
      </c>
      <c r="AG45" s="36">
        <f t="shared" si="2"/>
        <v>1915</v>
      </c>
      <c r="AH45" s="34">
        <f t="shared" si="12"/>
        <v>14.216778025241279</v>
      </c>
      <c r="AI45"/>
      <c r="AJ45" s="32">
        <v>1765</v>
      </c>
      <c r="AK45" s="36">
        <f t="shared" si="3"/>
        <v>1765</v>
      </c>
      <c r="AL45" s="34">
        <f t="shared" si="13"/>
        <v>13.103192279138828</v>
      </c>
      <c r="AM45"/>
      <c r="AN45" s="35">
        <f t="shared" si="4"/>
        <v>1.084985835694051</v>
      </c>
      <c r="AO45" s="42">
        <f t="shared" si="5"/>
        <v>0.0015690376569037657</v>
      </c>
      <c r="AP45" s="43">
        <v>1</v>
      </c>
      <c r="AQ45" s="44">
        <v>1</v>
      </c>
      <c r="AR45" s="26">
        <v>1949</v>
      </c>
      <c r="AS45" s="45">
        <f t="shared" si="6"/>
        <v>1949</v>
      </c>
      <c r="AT45" s="46">
        <f t="shared" si="14"/>
        <v>14.469190794357834</v>
      </c>
      <c r="AU45" s="151"/>
      <c r="AV45" s="26">
        <v>1793</v>
      </c>
      <c r="AW45" s="45">
        <f t="shared" si="7"/>
        <v>1793</v>
      </c>
      <c r="AX45" s="46">
        <f t="shared" si="15"/>
        <v>13.311061618411285</v>
      </c>
      <c r="AY45" s="47"/>
      <c r="AZ45"/>
      <c r="BA45"/>
      <c r="BB45"/>
    </row>
    <row r="46" spans="1:54" s="26" customFormat="1" ht="15" customHeight="1">
      <c r="A46" s="48"/>
      <c r="C46" s="26" t="s">
        <v>52</v>
      </c>
      <c r="D46" s="27">
        <v>54</v>
      </c>
      <c r="E46" s="28">
        <v>3688953</v>
      </c>
      <c r="F46" s="29"/>
      <c r="G46" s="28">
        <v>84.7</v>
      </c>
      <c r="H46" s="30">
        <v>1</v>
      </c>
      <c r="I46" s="31">
        <v>1</v>
      </c>
      <c r="J46" s="32">
        <v>3087</v>
      </c>
      <c r="K46" s="33">
        <f t="shared" si="8"/>
        <v>3087</v>
      </c>
      <c r="L46" s="34">
        <f t="shared" si="9"/>
        <v>36.446280991735534</v>
      </c>
      <c r="M46" s="35"/>
      <c r="N46" s="32">
        <v>1439</v>
      </c>
      <c r="O46" s="36">
        <f t="shared" si="10"/>
        <v>1439</v>
      </c>
      <c r="P46" s="34"/>
      <c r="Q46"/>
      <c r="R46" s="37">
        <v>1</v>
      </c>
      <c r="S46" s="38">
        <v>1</v>
      </c>
      <c r="T46">
        <v>2911</v>
      </c>
      <c r="U46" s="36">
        <f t="shared" si="0"/>
        <v>2911</v>
      </c>
      <c r="V46" s="34">
        <f t="shared" si="16"/>
        <v>34.36835891381346</v>
      </c>
      <c r="W46" s="39"/>
      <c r="X46" s="40">
        <v>1999</v>
      </c>
      <c r="Y46" s="36">
        <f t="shared" si="1"/>
        <v>1999</v>
      </c>
      <c r="Z46" s="41">
        <f t="shared" si="11"/>
        <v>23.60094451003542</v>
      </c>
      <c r="AA46" s="39"/>
      <c r="AB46" s="39"/>
      <c r="AC46" s="39"/>
      <c r="AD46" s="37">
        <v>1</v>
      </c>
      <c r="AE46" s="38">
        <v>1</v>
      </c>
      <c r="AF46" s="32">
        <v>5841</v>
      </c>
      <c r="AG46" s="36">
        <f t="shared" si="2"/>
        <v>5841</v>
      </c>
      <c r="AH46" s="34">
        <f t="shared" si="12"/>
        <v>68.96103896103895</v>
      </c>
      <c r="AI46"/>
      <c r="AJ46" s="32">
        <v>2367</v>
      </c>
      <c r="AK46" s="36">
        <f t="shared" si="3"/>
        <v>2367</v>
      </c>
      <c r="AL46" s="34">
        <f t="shared" si="13"/>
        <v>27.945690672963398</v>
      </c>
      <c r="AM46"/>
      <c r="AN46" s="35">
        <f t="shared" si="4"/>
        <v>2.467680608365019</v>
      </c>
      <c r="AO46" s="42">
        <f t="shared" si="5"/>
        <v>0.892128279883382</v>
      </c>
      <c r="AP46" s="43">
        <v>1</v>
      </c>
      <c r="AQ46" s="44">
        <v>1</v>
      </c>
      <c r="AR46" s="26">
        <v>5945</v>
      </c>
      <c r="AS46" s="45">
        <f t="shared" si="6"/>
        <v>5945</v>
      </c>
      <c r="AT46" s="46">
        <f t="shared" si="14"/>
        <v>70.18890200708383</v>
      </c>
      <c r="AU46" s="151"/>
      <c r="AV46" s="26">
        <v>2405</v>
      </c>
      <c r="AW46" s="45">
        <f t="shared" si="7"/>
        <v>2405</v>
      </c>
      <c r="AX46" s="46">
        <f t="shared" si="15"/>
        <v>28.394332939787486</v>
      </c>
      <c r="AY46" s="47"/>
      <c r="AZ46"/>
      <c r="BA46"/>
      <c r="BB46"/>
    </row>
    <row r="47" spans="1:54" s="26" customFormat="1" ht="15" customHeight="1">
      <c r="A47" s="48"/>
      <c r="C47" s="26" t="s">
        <v>52</v>
      </c>
      <c r="D47" s="27">
        <v>55</v>
      </c>
      <c r="E47" s="28">
        <v>3674672</v>
      </c>
      <c r="F47" s="29"/>
      <c r="G47" s="28">
        <v>84.4</v>
      </c>
      <c r="H47" s="30">
        <v>1</v>
      </c>
      <c r="I47" s="31">
        <v>1</v>
      </c>
      <c r="J47" s="32">
        <v>984</v>
      </c>
      <c r="K47" s="33">
        <f t="shared" si="8"/>
        <v>984</v>
      </c>
      <c r="L47" s="34">
        <f t="shared" si="9"/>
        <v>11.658767772511847</v>
      </c>
      <c r="M47" s="35"/>
      <c r="N47" s="32">
        <v>1194</v>
      </c>
      <c r="O47" s="36">
        <f t="shared" si="10"/>
        <v>1194</v>
      </c>
      <c r="P47" s="34"/>
      <c r="Q47"/>
      <c r="R47" s="37">
        <v>1</v>
      </c>
      <c r="S47" s="38">
        <v>1</v>
      </c>
      <c r="T47">
        <v>1445</v>
      </c>
      <c r="U47" s="36">
        <f t="shared" si="0"/>
        <v>1445</v>
      </c>
      <c r="V47" s="34">
        <f t="shared" si="16"/>
        <v>17.12085308056872</v>
      </c>
      <c r="W47" s="39"/>
      <c r="X47" s="40">
        <v>1137</v>
      </c>
      <c r="Y47" s="36">
        <f t="shared" si="1"/>
        <v>1137</v>
      </c>
      <c r="Z47" s="41">
        <f t="shared" si="11"/>
        <v>13.471563981042653</v>
      </c>
      <c r="AA47" s="39"/>
      <c r="AB47" s="39"/>
      <c r="AC47" s="39"/>
      <c r="AD47" s="37">
        <v>1</v>
      </c>
      <c r="AE47" s="38">
        <v>1</v>
      </c>
      <c r="AF47" s="32">
        <v>3367</v>
      </c>
      <c r="AG47" s="36">
        <f t="shared" si="2"/>
        <v>3367</v>
      </c>
      <c r="AH47" s="34">
        <f t="shared" si="12"/>
        <v>39.89336492890995</v>
      </c>
      <c r="AI47"/>
      <c r="AJ47" s="32">
        <v>1485</v>
      </c>
      <c r="AK47" s="36">
        <f t="shared" si="3"/>
        <v>1485</v>
      </c>
      <c r="AL47" s="34">
        <f t="shared" si="13"/>
        <v>17.59478672985782</v>
      </c>
      <c r="AM47"/>
      <c r="AN47" s="35">
        <f t="shared" si="4"/>
        <v>2.267340067340067</v>
      </c>
      <c r="AO47" s="42">
        <f t="shared" si="5"/>
        <v>2.421747967479675</v>
      </c>
      <c r="AP47" s="43">
        <v>1</v>
      </c>
      <c r="AQ47" s="44">
        <v>1</v>
      </c>
      <c r="AR47" s="26">
        <v>3426</v>
      </c>
      <c r="AS47" s="45">
        <f t="shared" si="6"/>
        <v>3426</v>
      </c>
      <c r="AT47" s="46">
        <f t="shared" si="14"/>
        <v>40.59241706161137</v>
      </c>
      <c r="AU47" s="151"/>
      <c r="AV47" s="26">
        <v>1509</v>
      </c>
      <c r="AW47" s="45">
        <f t="shared" si="7"/>
        <v>1509</v>
      </c>
      <c r="AX47" s="46">
        <f t="shared" si="15"/>
        <v>17.879146919431278</v>
      </c>
      <c r="AY47" s="47"/>
      <c r="AZ47"/>
      <c r="BA47"/>
      <c r="BB47"/>
    </row>
    <row r="48" spans="1:54" s="26" customFormat="1" ht="15" customHeight="1">
      <c r="A48" s="48"/>
      <c r="C48" s="26" t="s">
        <v>52</v>
      </c>
      <c r="D48" s="27">
        <v>56</v>
      </c>
      <c r="E48" s="28">
        <v>2735349</v>
      </c>
      <c r="F48" s="29"/>
      <c r="G48" s="28">
        <v>62.8</v>
      </c>
      <c r="H48" s="30">
        <v>1</v>
      </c>
      <c r="I48" s="31">
        <v>1</v>
      </c>
      <c r="J48" s="32">
        <v>1192</v>
      </c>
      <c r="K48" s="33">
        <f t="shared" si="8"/>
        <v>1192</v>
      </c>
      <c r="L48" s="34">
        <f t="shared" si="9"/>
        <v>18.980891719745223</v>
      </c>
      <c r="M48" s="35"/>
      <c r="N48" s="32">
        <v>819</v>
      </c>
      <c r="O48" s="36">
        <f t="shared" si="10"/>
        <v>819</v>
      </c>
      <c r="P48" s="34"/>
      <c r="Q48"/>
      <c r="R48" s="37">
        <v>1</v>
      </c>
      <c r="S48" s="38">
        <v>1</v>
      </c>
      <c r="T48">
        <v>1124</v>
      </c>
      <c r="U48" s="36">
        <f t="shared" si="0"/>
        <v>1124</v>
      </c>
      <c r="V48" s="34">
        <f t="shared" si="16"/>
        <v>17.898089171974522</v>
      </c>
      <c r="W48" s="39"/>
      <c r="X48" s="40">
        <v>780</v>
      </c>
      <c r="Y48" s="36">
        <f t="shared" si="1"/>
        <v>780</v>
      </c>
      <c r="Z48" s="41">
        <f t="shared" si="11"/>
        <v>12.420382165605096</v>
      </c>
      <c r="AA48" s="39"/>
      <c r="AB48" s="39"/>
      <c r="AC48" s="39"/>
      <c r="AD48" s="37">
        <v>1</v>
      </c>
      <c r="AE48" s="38">
        <v>1</v>
      </c>
      <c r="AF48" s="32">
        <v>1293</v>
      </c>
      <c r="AG48" s="36">
        <f t="shared" si="2"/>
        <v>1293</v>
      </c>
      <c r="AH48" s="34">
        <f t="shared" si="12"/>
        <v>20.589171974522294</v>
      </c>
      <c r="AI48"/>
      <c r="AJ48" s="32">
        <v>957</v>
      </c>
      <c r="AK48" s="36">
        <f t="shared" si="3"/>
        <v>957</v>
      </c>
      <c r="AL48" s="34">
        <f t="shared" si="13"/>
        <v>15.238853503184714</v>
      </c>
      <c r="AM48"/>
      <c r="AN48" s="35">
        <f t="shared" si="4"/>
        <v>1.3510971786833856</v>
      </c>
      <c r="AO48" s="42">
        <f t="shared" si="5"/>
        <v>0.08473154362416108</v>
      </c>
      <c r="AP48" s="43">
        <v>1</v>
      </c>
      <c r="AQ48" s="44">
        <v>1</v>
      </c>
      <c r="AR48" s="26">
        <v>1316</v>
      </c>
      <c r="AS48" s="45">
        <f t="shared" si="6"/>
        <v>1316</v>
      </c>
      <c r="AT48" s="46">
        <f t="shared" si="14"/>
        <v>20.955414012738853</v>
      </c>
      <c r="AU48" s="151"/>
      <c r="AV48" s="26">
        <v>973</v>
      </c>
      <c r="AW48" s="45">
        <f t="shared" si="7"/>
        <v>973</v>
      </c>
      <c r="AX48" s="46">
        <f t="shared" si="15"/>
        <v>15.493630573248408</v>
      </c>
      <c r="AY48" s="47"/>
      <c r="AZ48"/>
      <c r="BA48"/>
      <c r="BB48"/>
    </row>
    <row r="49" spans="1:54" s="26" customFormat="1" ht="15" customHeight="1">
      <c r="A49" s="48"/>
      <c r="B49" s="28"/>
      <c r="C49" s="28" t="s">
        <v>52</v>
      </c>
      <c r="D49" s="27">
        <v>57</v>
      </c>
      <c r="E49" s="28">
        <v>2545726</v>
      </c>
      <c r="F49" s="29"/>
      <c r="G49" s="28">
        <v>58.4</v>
      </c>
      <c r="H49" s="49">
        <v>0</v>
      </c>
      <c r="I49" s="50">
        <v>0</v>
      </c>
      <c r="J49" s="51">
        <v>362</v>
      </c>
      <c r="K49" s="33">
        <f t="shared" si="8"/>
        <v>0</v>
      </c>
      <c r="L49" s="34">
        <f t="shared" si="9"/>
        <v>6.198630136986302</v>
      </c>
      <c r="M49" s="35"/>
      <c r="N49" s="51">
        <v>720</v>
      </c>
      <c r="O49" s="36">
        <f t="shared" si="10"/>
        <v>0</v>
      </c>
      <c r="P49" s="34"/>
      <c r="Q49"/>
      <c r="R49" s="52">
        <v>0</v>
      </c>
      <c r="S49" s="50">
        <v>0</v>
      </c>
      <c r="T49">
        <v>341</v>
      </c>
      <c r="U49" s="36">
        <f t="shared" si="0"/>
        <v>0</v>
      </c>
      <c r="V49" s="34">
        <f t="shared" si="16"/>
        <v>5.839041095890411</v>
      </c>
      <c r="W49" s="39"/>
      <c r="X49" s="40">
        <v>686</v>
      </c>
      <c r="Y49" s="36">
        <f t="shared" si="1"/>
        <v>0</v>
      </c>
      <c r="Z49" s="41">
        <f t="shared" si="11"/>
        <v>11.746575342465754</v>
      </c>
      <c r="AA49" s="39"/>
      <c r="AB49" s="39"/>
      <c r="AC49" s="39"/>
      <c r="AD49" s="52">
        <v>0</v>
      </c>
      <c r="AE49" s="50">
        <v>0</v>
      </c>
      <c r="AF49" s="51">
        <v>336</v>
      </c>
      <c r="AG49" s="36">
        <f t="shared" si="2"/>
        <v>0</v>
      </c>
      <c r="AH49" s="34">
        <f t="shared" si="12"/>
        <v>5.7534246575342465</v>
      </c>
      <c r="AI49"/>
      <c r="AJ49" s="51">
        <v>855</v>
      </c>
      <c r="AK49" s="36">
        <f t="shared" si="3"/>
        <v>0</v>
      </c>
      <c r="AL49" s="34">
        <f t="shared" si="13"/>
        <v>14.64041095890411</v>
      </c>
      <c r="AM49"/>
      <c r="AN49" s="35" t="e">
        <f t="shared" si="4"/>
        <v>#DIV/0!</v>
      </c>
      <c r="AO49" s="42" t="e">
        <f t="shared" si="5"/>
        <v>#DIV/0!</v>
      </c>
      <c r="AP49" s="52">
        <v>0</v>
      </c>
      <c r="AQ49" s="50">
        <v>0</v>
      </c>
      <c r="AR49" s="28">
        <v>342</v>
      </c>
      <c r="AS49" s="45">
        <f t="shared" si="6"/>
        <v>0</v>
      </c>
      <c r="AT49" s="46">
        <f t="shared" si="14"/>
        <v>5.856164383561644</v>
      </c>
      <c r="AU49" s="151"/>
      <c r="AV49" s="28">
        <v>869</v>
      </c>
      <c r="AW49" s="45">
        <f t="shared" si="7"/>
        <v>0</v>
      </c>
      <c r="AX49" s="46">
        <f t="shared" si="15"/>
        <v>14.88013698630137</v>
      </c>
      <c r="AY49" s="47"/>
      <c r="AZ49"/>
      <c r="BA49"/>
      <c r="BB49"/>
    </row>
    <row r="50" spans="1:54" s="26" customFormat="1" ht="15" customHeight="1">
      <c r="A50" s="48"/>
      <c r="B50" s="28"/>
      <c r="C50" s="28" t="s">
        <v>52</v>
      </c>
      <c r="D50" s="27">
        <v>58</v>
      </c>
      <c r="E50" s="28">
        <v>2879040</v>
      </c>
      <c r="F50" s="29"/>
      <c r="G50" s="28">
        <v>66.1</v>
      </c>
      <c r="H50" s="49">
        <v>0</v>
      </c>
      <c r="I50" s="50">
        <v>0</v>
      </c>
      <c r="J50" s="51">
        <v>541</v>
      </c>
      <c r="K50" s="33">
        <f t="shared" si="8"/>
        <v>0</v>
      </c>
      <c r="L50" s="34">
        <f t="shared" si="9"/>
        <v>8.184568835098336</v>
      </c>
      <c r="M50" s="35"/>
      <c r="N50" s="51">
        <v>373</v>
      </c>
      <c r="O50" s="36">
        <f t="shared" si="10"/>
        <v>0</v>
      </c>
      <c r="P50" s="34"/>
      <c r="Q50"/>
      <c r="R50" s="52">
        <v>0</v>
      </c>
      <c r="S50" s="50">
        <v>0</v>
      </c>
      <c r="T50">
        <v>1543</v>
      </c>
      <c r="U50" s="36">
        <f t="shared" si="0"/>
        <v>0</v>
      </c>
      <c r="V50" s="34">
        <f t="shared" si="16"/>
        <v>23.343419062027234</v>
      </c>
      <c r="W50" s="39"/>
      <c r="X50" s="40">
        <v>355</v>
      </c>
      <c r="Y50" s="36">
        <f t="shared" si="1"/>
        <v>0</v>
      </c>
      <c r="Z50" s="41">
        <f t="shared" si="11"/>
        <v>5.3706505295007565</v>
      </c>
      <c r="AA50" s="39"/>
      <c r="AB50" s="39"/>
      <c r="AC50" s="39"/>
      <c r="AD50" s="52">
        <v>0</v>
      </c>
      <c r="AE50" s="50">
        <v>0</v>
      </c>
      <c r="AF50" s="51">
        <v>3561</v>
      </c>
      <c r="AG50" s="36">
        <f t="shared" si="2"/>
        <v>0</v>
      </c>
      <c r="AH50" s="34">
        <f t="shared" si="12"/>
        <v>53.872919818456886</v>
      </c>
      <c r="AI50"/>
      <c r="AJ50" s="51">
        <v>592</v>
      </c>
      <c r="AK50" s="36">
        <f t="shared" si="3"/>
        <v>0</v>
      </c>
      <c r="AL50" s="34">
        <f t="shared" si="13"/>
        <v>8.956127080181544</v>
      </c>
      <c r="AM50"/>
      <c r="AN50" s="35" t="e">
        <f t="shared" si="4"/>
        <v>#DIV/0!</v>
      </c>
      <c r="AO50" s="42" t="e">
        <f t="shared" si="5"/>
        <v>#DIV/0!</v>
      </c>
      <c r="AP50" s="52">
        <v>0</v>
      </c>
      <c r="AQ50" s="50">
        <v>0</v>
      </c>
      <c r="AR50" s="28">
        <v>3625</v>
      </c>
      <c r="AS50" s="45">
        <f t="shared" si="6"/>
        <v>0</v>
      </c>
      <c r="AT50" s="46">
        <f t="shared" si="14"/>
        <v>54.84114977307111</v>
      </c>
      <c r="AU50" s="151"/>
      <c r="AV50" s="28">
        <v>950</v>
      </c>
      <c r="AW50" s="45">
        <f t="shared" si="7"/>
        <v>0</v>
      </c>
      <c r="AX50" s="46">
        <f t="shared" si="15"/>
        <v>14.372163388804843</v>
      </c>
      <c r="AY50" s="47"/>
      <c r="AZ50"/>
      <c r="BA50"/>
      <c r="BB50"/>
    </row>
    <row r="51" spans="1:54" s="26" customFormat="1" ht="15" customHeight="1">
      <c r="A51" s="48"/>
      <c r="C51" s="26" t="s">
        <v>52</v>
      </c>
      <c r="D51" s="27">
        <v>59</v>
      </c>
      <c r="E51" s="28">
        <v>1681755</v>
      </c>
      <c r="F51" s="29"/>
      <c r="G51" s="28">
        <v>38.6</v>
      </c>
      <c r="H51" s="30">
        <v>1</v>
      </c>
      <c r="I51" s="31">
        <v>1</v>
      </c>
      <c r="J51" s="32">
        <v>2642</v>
      </c>
      <c r="K51" s="33">
        <f t="shared" si="8"/>
        <v>2642</v>
      </c>
      <c r="L51" s="34">
        <f t="shared" si="9"/>
        <v>68.44559585492227</v>
      </c>
      <c r="M51" s="35"/>
      <c r="N51" s="32">
        <v>306</v>
      </c>
      <c r="O51" s="36">
        <f t="shared" si="10"/>
        <v>306</v>
      </c>
      <c r="P51" s="34"/>
      <c r="Q51"/>
      <c r="R51" s="37">
        <v>1</v>
      </c>
      <c r="S51" s="38">
        <v>1</v>
      </c>
      <c r="T51">
        <v>3525</v>
      </c>
      <c r="U51" s="36">
        <f t="shared" si="0"/>
        <v>3525</v>
      </c>
      <c r="V51" s="34">
        <f t="shared" si="16"/>
        <v>91.32124352331606</v>
      </c>
      <c r="W51" s="39"/>
      <c r="X51" s="40">
        <v>565</v>
      </c>
      <c r="Y51" s="36">
        <f t="shared" si="1"/>
        <v>565</v>
      </c>
      <c r="Z51" s="41">
        <f t="shared" si="11"/>
        <v>14.637305699481864</v>
      </c>
      <c r="AA51" s="39"/>
      <c r="AB51" s="39"/>
      <c r="AC51" s="39"/>
      <c r="AD51" s="37">
        <v>1</v>
      </c>
      <c r="AE51" s="38">
        <v>1</v>
      </c>
      <c r="AF51" s="32">
        <v>7575</v>
      </c>
      <c r="AG51" s="36">
        <f t="shared" si="2"/>
        <v>7575</v>
      </c>
      <c r="AH51" s="34">
        <f t="shared" si="12"/>
        <v>196.24352331606218</v>
      </c>
      <c r="AI51"/>
      <c r="AJ51" s="32">
        <v>3860</v>
      </c>
      <c r="AK51" s="36">
        <f t="shared" si="3"/>
        <v>3860</v>
      </c>
      <c r="AL51" s="34">
        <f t="shared" si="13"/>
        <v>100</v>
      </c>
      <c r="AM51"/>
      <c r="AN51" s="35">
        <f t="shared" si="4"/>
        <v>1.9624352331606219</v>
      </c>
      <c r="AO51" s="42">
        <f t="shared" si="5"/>
        <v>1.8671461014383044</v>
      </c>
      <c r="AP51" s="43">
        <v>1</v>
      </c>
      <c r="AQ51" s="44">
        <v>1</v>
      </c>
      <c r="AR51" s="26">
        <v>7710</v>
      </c>
      <c r="AS51" s="45">
        <f t="shared" si="6"/>
        <v>7710</v>
      </c>
      <c r="AT51" s="46">
        <f t="shared" si="14"/>
        <v>199.74093264248705</v>
      </c>
      <c r="AU51" s="151"/>
      <c r="AV51" s="26">
        <v>3860</v>
      </c>
      <c r="AW51" s="45">
        <f t="shared" si="7"/>
        <v>3860</v>
      </c>
      <c r="AX51" s="46">
        <f t="shared" si="15"/>
        <v>100</v>
      </c>
      <c r="AY51" s="47"/>
      <c r="AZ51"/>
      <c r="BA51"/>
      <c r="BB51"/>
    </row>
    <row r="52" spans="1:54" s="26" customFormat="1" ht="15" customHeight="1">
      <c r="A52" s="48"/>
      <c r="C52" s="26" t="s">
        <v>52</v>
      </c>
      <c r="D52" s="27">
        <v>61</v>
      </c>
      <c r="E52" s="28">
        <v>2735995</v>
      </c>
      <c r="F52" s="29"/>
      <c r="G52" s="28">
        <v>62.8</v>
      </c>
      <c r="H52" s="30">
        <v>1</v>
      </c>
      <c r="I52" s="31">
        <v>1</v>
      </c>
      <c r="J52" s="32">
        <v>4377</v>
      </c>
      <c r="K52" s="33">
        <f t="shared" si="8"/>
        <v>4377</v>
      </c>
      <c r="L52" s="34">
        <f t="shared" si="9"/>
        <v>69.69745222929937</v>
      </c>
      <c r="M52" s="35"/>
      <c r="N52" s="32">
        <v>347</v>
      </c>
      <c r="O52" s="36">
        <f t="shared" si="10"/>
        <v>347</v>
      </c>
      <c r="P52" s="34"/>
      <c r="Q52"/>
      <c r="R52" s="37">
        <v>1</v>
      </c>
      <c r="S52" s="38">
        <v>1</v>
      </c>
      <c r="T52">
        <v>5852</v>
      </c>
      <c r="U52" s="36">
        <f t="shared" si="0"/>
        <v>5852</v>
      </c>
      <c r="V52" s="34">
        <f t="shared" si="16"/>
        <v>93.18471337579618</v>
      </c>
      <c r="W52" s="39"/>
      <c r="X52" s="40">
        <v>347</v>
      </c>
      <c r="Y52" s="36">
        <f t="shared" si="1"/>
        <v>347</v>
      </c>
      <c r="Z52" s="41">
        <f t="shared" si="11"/>
        <v>5.525477707006369</v>
      </c>
      <c r="AA52" s="39"/>
      <c r="AB52" s="39"/>
      <c r="AC52" s="39"/>
      <c r="AD52" s="37">
        <v>1</v>
      </c>
      <c r="AE52" s="38">
        <v>1</v>
      </c>
      <c r="AF52" s="32">
        <v>7714</v>
      </c>
      <c r="AG52" s="36">
        <f t="shared" si="2"/>
        <v>7714</v>
      </c>
      <c r="AH52" s="34">
        <f t="shared" si="12"/>
        <v>122.8343949044586</v>
      </c>
      <c r="AI52"/>
      <c r="AJ52" s="32">
        <v>1008</v>
      </c>
      <c r="AK52" s="36">
        <f t="shared" si="3"/>
        <v>1008</v>
      </c>
      <c r="AL52" s="34">
        <f t="shared" si="13"/>
        <v>16.05095541401274</v>
      </c>
      <c r="AM52"/>
      <c r="AN52" s="35">
        <f t="shared" si="4"/>
        <v>7.652777777777778</v>
      </c>
      <c r="AO52" s="42">
        <f t="shared" si="5"/>
        <v>0.7623943340187342</v>
      </c>
      <c r="AP52" s="43">
        <v>1</v>
      </c>
      <c r="AQ52" s="44">
        <v>1</v>
      </c>
      <c r="AR52" s="26">
        <v>7851</v>
      </c>
      <c r="AS52" s="45">
        <f t="shared" si="6"/>
        <v>7851</v>
      </c>
      <c r="AT52" s="46">
        <f t="shared" si="14"/>
        <v>125.01592356687898</v>
      </c>
      <c r="AU52" s="151"/>
      <c r="AV52" s="26">
        <v>1383</v>
      </c>
      <c r="AW52" s="45">
        <f t="shared" si="7"/>
        <v>1383</v>
      </c>
      <c r="AX52" s="46">
        <f t="shared" si="15"/>
        <v>22.022292993630575</v>
      </c>
      <c r="AY52" s="47"/>
      <c r="AZ52"/>
      <c r="BA52"/>
      <c r="BB52"/>
    </row>
    <row r="53" spans="1:54" s="26" customFormat="1" ht="15" customHeight="1">
      <c r="A53" s="48"/>
      <c r="C53" s="26" t="s">
        <v>52</v>
      </c>
      <c r="D53" s="27">
        <v>62</v>
      </c>
      <c r="E53" s="28">
        <v>3201084</v>
      </c>
      <c r="F53" s="29"/>
      <c r="G53" s="28">
        <v>73.5</v>
      </c>
      <c r="H53" s="30">
        <v>1</v>
      </c>
      <c r="I53" s="31">
        <v>1</v>
      </c>
      <c r="J53" s="32">
        <v>10162</v>
      </c>
      <c r="K53" s="33">
        <f t="shared" si="8"/>
        <v>10162</v>
      </c>
      <c r="L53" s="34">
        <f t="shared" si="9"/>
        <v>138.25850340136054</v>
      </c>
      <c r="M53" s="35"/>
      <c r="N53" s="32">
        <v>315</v>
      </c>
      <c r="O53" s="36">
        <f t="shared" si="10"/>
        <v>315</v>
      </c>
      <c r="P53" s="34"/>
      <c r="Q53"/>
      <c r="R53" s="37">
        <v>1</v>
      </c>
      <c r="S53" s="38">
        <v>1</v>
      </c>
      <c r="T53">
        <v>11025</v>
      </c>
      <c r="U53" s="36">
        <f t="shared" si="0"/>
        <v>11025</v>
      </c>
      <c r="V53" s="34">
        <f t="shared" si="16"/>
        <v>150</v>
      </c>
      <c r="W53" s="39"/>
      <c r="X53" s="40">
        <v>300</v>
      </c>
      <c r="Y53" s="36">
        <f t="shared" si="1"/>
        <v>300</v>
      </c>
      <c r="Z53" s="41">
        <f t="shared" si="11"/>
        <v>4.081632653061225</v>
      </c>
      <c r="AA53" s="39"/>
      <c r="AB53" s="39"/>
      <c r="AC53" s="39"/>
      <c r="AD53" s="37">
        <v>1</v>
      </c>
      <c r="AE53" s="38">
        <v>1</v>
      </c>
      <c r="AF53" s="32">
        <v>15078</v>
      </c>
      <c r="AG53" s="36">
        <f t="shared" si="2"/>
        <v>15078</v>
      </c>
      <c r="AH53" s="34">
        <f t="shared" si="12"/>
        <v>205.14285714285714</v>
      </c>
      <c r="AI53"/>
      <c r="AJ53" s="32">
        <v>329</v>
      </c>
      <c r="AK53" s="36">
        <f t="shared" si="3"/>
        <v>329</v>
      </c>
      <c r="AL53" s="34">
        <f t="shared" si="13"/>
        <v>4.476190476190476</v>
      </c>
      <c r="AM53"/>
      <c r="AN53" s="35">
        <f t="shared" si="4"/>
        <v>45.829787234042556</v>
      </c>
      <c r="AO53" s="42">
        <f t="shared" si="5"/>
        <v>0.4837630387718953</v>
      </c>
      <c r="AP53" s="43">
        <v>1</v>
      </c>
      <c r="AQ53" s="44">
        <v>1</v>
      </c>
      <c r="AR53" s="26">
        <v>15346</v>
      </c>
      <c r="AS53" s="45">
        <f t="shared" si="6"/>
        <v>15346</v>
      </c>
      <c r="AT53" s="46">
        <f t="shared" si="14"/>
        <v>208.7891156462585</v>
      </c>
      <c r="AU53" s="151"/>
      <c r="AV53" s="26">
        <v>334</v>
      </c>
      <c r="AW53" s="45">
        <f t="shared" si="7"/>
        <v>334</v>
      </c>
      <c r="AX53" s="46">
        <f t="shared" si="15"/>
        <v>4.54421768707483</v>
      </c>
      <c r="AY53" s="47"/>
      <c r="AZ53"/>
      <c r="BA53"/>
      <c r="BB53"/>
    </row>
    <row r="54" spans="1:54" s="26" customFormat="1" ht="15" customHeight="1">
      <c r="A54" s="48"/>
      <c r="C54" s="26" t="s">
        <v>52</v>
      </c>
      <c r="D54" s="27">
        <v>63</v>
      </c>
      <c r="E54" s="28">
        <v>3960134</v>
      </c>
      <c r="F54" s="29"/>
      <c r="G54" s="28">
        <v>90.9</v>
      </c>
      <c r="H54" s="30">
        <v>1</v>
      </c>
      <c r="I54" s="31">
        <v>1</v>
      </c>
      <c r="J54" s="32">
        <v>8873</v>
      </c>
      <c r="K54" s="33">
        <f t="shared" si="8"/>
        <v>8873</v>
      </c>
      <c r="L54" s="34">
        <f t="shared" si="9"/>
        <v>97.6127612761276</v>
      </c>
      <c r="M54" s="35"/>
      <c r="N54" s="32">
        <v>340</v>
      </c>
      <c r="O54" s="36">
        <f t="shared" si="10"/>
        <v>340</v>
      </c>
      <c r="P54" s="34"/>
      <c r="Q54"/>
      <c r="R54" s="37">
        <v>1</v>
      </c>
      <c r="S54" s="38">
        <v>1</v>
      </c>
      <c r="T54">
        <v>8366</v>
      </c>
      <c r="U54" s="36">
        <f t="shared" si="0"/>
        <v>8366</v>
      </c>
      <c r="V54" s="34">
        <f t="shared" si="16"/>
        <v>92.03520352035203</v>
      </c>
      <c r="W54" s="39"/>
      <c r="X54" s="40">
        <v>324</v>
      </c>
      <c r="Y54" s="36">
        <f t="shared" si="1"/>
        <v>324</v>
      </c>
      <c r="Z54" s="41">
        <f t="shared" si="11"/>
        <v>3.564356435643564</v>
      </c>
      <c r="AA54" s="39"/>
      <c r="AB54" s="39"/>
      <c r="AC54" s="39"/>
      <c r="AD54" s="37">
        <v>1</v>
      </c>
      <c r="AE54" s="38">
        <v>1</v>
      </c>
      <c r="AF54" s="32">
        <v>8993</v>
      </c>
      <c r="AG54" s="36">
        <f t="shared" si="2"/>
        <v>8993</v>
      </c>
      <c r="AH54" s="34">
        <f t="shared" si="12"/>
        <v>98.93289328932893</v>
      </c>
      <c r="AI54"/>
      <c r="AJ54" s="32">
        <v>356</v>
      </c>
      <c r="AK54" s="36">
        <f t="shared" si="3"/>
        <v>356</v>
      </c>
      <c r="AL54" s="34">
        <f t="shared" si="13"/>
        <v>3.916391639163916</v>
      </c>
      <c r="AM54"/>
      <c r="AN54" s="35">
        <f t="shared" si="4"/>
        <v>25.26123595505618</v>
      </c>
      <c r="AO54" s="42">
        <f t="shared" si="5"/>
        <v>0.013524174461850558</v>
      </c>
      <c r="AP54" s="43">
        <v>1</v>
      </c>
      <c r="AQ54" s="44">
        <v>1</v>
      </c>
      <c r="AR54" s="26">
        <v>9153</v>
      </c>
      <c r="AS54" s="45">
        <f t="shared" si="6"/>
        <v>9153</v>
      </c>
      <c r="AT54" s="46">
        <f t="shared" si="14"/>
        <v>100.69306930693068</v>
      </c>
      <c r="AU54" s="151"/>
      <c r="AV54" s="26">
        <v>362</v>
      </c>
      <c r="AW54" s="45">
        <f t="shared" si="7"/>
        <v>362</v>
      </c>
      <c r="AX54" s="46">
        <f t="shared" si="15"/>
        <v>3.9823982398239823</v>
      </c>
      <c r="AY54" s="47"/>
      <c r="AZ54"/>
      <c r="BA54"/>
      <c r="BB54"/>
    </row>
    <row r="55" spans="1:54" s="26" customFormat="1" ht="15" customHeight="1">
      <c r="A55" s="48"/>
      <c r="C55" s="26" t="s">
        <v>52</v>
      </c>
      <c r="D55" s="27">
        <v>64</v>
      </c>
      <c r="E55" s="28">
        <v>3626876</v>
      </c>
      <c r="F55" s="29"/>
      <c r="G55" s="28">
        <v>83.3</v>
      </c>
      <c r="H55" s="30">
        <v>1</v>
      </c>
      <c r="I55" s="31">
        <v>1</v>
      </c>
      <c r="J55" s="32">
        <v>12488</v>
      </c>
      <c r="K55" s="33">
        <f t="shared" si="8"/>
        <v>12488</v>
      </c>
      <c r="L55" s="34">
        <f t="shared" si="9"/>
        <v>149.91596638655463</v>
      </c>
      <c r="M55" s="35"/>
      <c r="N55" s="32">
        <v>0</v>
      </c>
      <c r="O55" s="36">
        <f t="shared" si="10"/>
        <v>0</v>
      </c>
      <c r="P55" s="34"/>
      <c r="Q55"/>
      <c r="R55" s="37">
        <v>1</v>
      </c>
      <c r="S55" s="38">
        <v>1</v>
      </c>
      <c r="T55">
        <v>12649</v>
      </c>
      <c r="U55" s="36">
        <f t="shared" si="0"/>
        <v>12649</v>
      </c>
      <c r="V55" s="34">
        <f t="shared" si="16"/>
        <v>151.84873949579833</v>
      </c>
      <c r="W55" s="39"/>
      <c r="X55" s="40">
        <v>0</v>
      </c>
      <c r="Y55" s="36">
        <f t="shared" si="1"/>
        <v>0</v>
      </c>
      <c r="Z55" s="41">
        <f t="shared" si="11"/>
        <v>0</v>
      </c>
      <c r="AA55" s="39"/>
      <c r="AB55" s="39"/>
      <c r="AC55" s="39"/>
      <c r="AD55" s="37">
        <v>1</v>
      </c>
      <c r="AE55" s="38">
        <v>1</v>
      </c>
      <c r="AF55" s="32">
        <v>16714</v>
      </c>
      <c r="AG55" s="36">
        <f t="shared" si="2"/>
        <v>16714</v>
      </c>
      <c r="AH55" s="34">
        <f t="shared" si="12"/>
        <v>200.6482593037215</v>
      </c>
      <c r="AI55"/>
      <c r="AJ55" s="32">
        <v>0</v>
      </c>
      <c r="AK55" s="36">
        <f t="shared" si="3"/>
        <v>0</v>
      </c>
      <c r="AL55" s="34">
        <f t="shared" si="13"/>
        <v>0</v>
      </c>
      <c r="AM55"/>
      <c r="AN55" s="35" t="e">
        <f t="shared" si="4"/>
        <v>#DIV/0!</v>
      </c>
      <c r="AO55" s="42">
        <f t="shared" si="5"/>
        <v>0.338404868673927</v>
      </c>
      <c r="AP55" s="43">
        <v>1</v>
      </c>
      <c r="AQ55" s="44">
        <v>1</v>
      </c>
      <c r="AR55" s="26">
        <v>17010</v>
      </c>
      <c r="AS55" s="45">
        <f t="shared" si="6"/>
        <v>17010</v>
      </c>
      <c r="AT55" s="46">
        <f t="shared" si="14"/>
        <v>204.2016806722689</v>
      </c>
      <c r="AU55" s="151"/>
      <c r="AV55" s="26">
        <v>400</v>
      </c>
      <c r="AW55" s="45">
        <f t="shared" si="7"/>
        <v>400</v>
      </c>
      <c r="AX55" s="46">
        <f t="shared" si="15"/>
        <v>4.8019207683073235</v>
      </c>
      <c r="AY55" s="47"/>
      <c r="AZ55"/>
      <c r="BA55"/>
      <c r="BB55"/>
    </row>
    <row r="56" spans="1:54" s="26" customFormat="1" ht="15" customHeight="1">
      <c r="A56" s="48"/>
      <c r="C56" s="26" t="s">
        <v>52</v>
      </c>
      <c r="D56" s="27">
        <v>65</v>
      </c>
      <c r="E56" s="28">
        <v>3203532</v>
      </c>
      <c r="F56" s="29"/>
      <c r="G56" s="28">
        <v>73.5</v>
      </c>
      <c r="H56" s="30">
        <v>1</v>
      </c>
      <c r="I56" s="31">
        <v>1</v>
      </c>
      <c r="J56" s="32">
        <v>1810</v>
      </c>
      <c r="K56" s="33">
        <f t="shared" si="8"/>
        <v>1810</v>
      </c>
      <c r="L56" s="34">
        <f t="shared" si="9"/>
        <v>24.625850340136054</v>
      </c>
      <c r="M56" s="35"/>
      <c r="N56" s="32">
        <v>0</v>
      </c>
      <c r="O56" s="36">
        <f t="shared" si="10"/>
        <v>0</v>
      </c>
      <c r="P56" s="34"/>
      <c r="Q56"/>
      <c r="R56" s="37">
        <v>1</v>
      </c>
      <c r="S56" s="38">
        <v>1</v>
      </c>
      <c r="T56">
        <v>4236</v>
      </c>
      <c r="U56" s="36">
        <f t="shared" si="0"/>
        <v>4236</v>
      </c>
      <c r="V56" s="34">
        <f t="shared" si="16"/>
        <v>57.63265306122449</v>
      </c>
      <c r="W56" s="39"/>
      <c r="X56" s="40">
        <v>0</v>
      </c>
      <c r="Y56" s="36">
        <f t="shared" si="1"/>
        <v>0</v>
      </c>
      <c r="Z56" s="41">
        <f t="shared" si="11"/>
        <v>0</v>
      </c>
      <c r="AA56" s="39"/>
      <c r="AB56" s="39"/>
      <c r="AC56" s="39"/>
      <c r="AD56" s="37">
        <v>1</v>
      </c>
      <c r="AE56" s="38">
        <v>1</v>
      </c>
      <c r="AF56" s="32">
        <v>7872</v>
      </c>
      <c r="AG56" s="36">
        <f t="shared" si="2"/>
        <v>7872</v>
      </c>
      <c r="AH56" s="34">
        <f t="shared" si="12"/>
        <v>107.10204081632654</v>
      </c>
      <c r="AI56"/>
      <c r="AJ56" s="32">
        <v>250</v>
      </c>
      <c r="AK56" s="36">
        <f t="shared" si="3"/>
        <v>250</v>
      </c>
      <c r="AL56" s="34">
        <f t="shared" si="13"/>
        <v>3.401360544217687</v>
      </c>
      <c r="AM56"/>
      <c r="AN56" s="35">
        <f t="shared" si="4"/>
        <v>31.488</v>
      </c>
      <c r="AO56" s="42">
        <f t="shared" si="5"/>
        <v>3.349171270718232</v>
      </c>
      <c r="AP56" s="43">
        <v>1</v>
      </c>
      <c r="AQ56" s="44">
        <v>1</v>
      </c>
      <c r="AR56" s="26">
        <v>8012</v>
      </c>
      <c r="AS56" s="45">
        <f t="shared" si="6"/>
        <v>8012</v>
      </c>
      <c r="AT56" s="46">
        <f t="shared" si="14"/>
        <v>109.00680272108843</v>
      </c>
      <c r="AU56" s="151"/>
      <c r="AV56" s="26">
        <v>500</v>
      </c>
      <c r="AW56" s="45">
        <f t="shared" si="7"/>
        <v>500</v>
      </c>
      <c r="AX56" s="46">
        <f t="shared" si="15"/>
        <v>6.802721088435374</v>
      </c>
      <c r="AY56" s="47"/>
      <c r="AZ56"/>
      <c r="BA56"/>
      <c r="BB56"/>
    </row>
    <row r="57" spans="1:54" s="26" customFormat="1" ht="15" customHeight="1">
      <c r="A57" s="48"/>
      <c r="C57" s="26" t="s">
        <v>52</v>
      </c>
      <c r="D57" s="27">
        <v>66</v>
      </c>
      <c r="E57" s="28">
        <v>1469646</v>
      </c>
      <c r="F57" s="29"/>
      <c r="G57" s="28">
        <v>33.7</v>
      </c>
      <c r="H57" s="30">
        <v>1</v>
      </c>
      <c r="I57" s="31">
        <v>1</v>
      </c>
      <c r="J57" s="32">
        <v>834</v>
      </c>
      <c r="K57" s="33">
        <f t="shared" si="8"/>
        <v>834</v>
      </c>
      <c r="L57" s="34">
        <f t="shared" si="9"/>
        <v>24.747774480712163</v>
      </c>
      <c r="M57" s="35"/>
      <c r="N57" s="32">
        <v>158</v>
      </c>
      <c r="O57" s="36">
        <f t="shared" si="10"/>
        <v>158</v>
      </c>
      <c r="P57" s="34"/>
      <c r="Q57"/>
      <c r="R57" s="37">
        <v>1</v>
      </c>
      <c r="S57" s="38">
        <v>1</v>
      </c>
      <c r="T57">
        <v>819</v>
      </c>
      <c r="U57" s="36">
        <f t="shared" si="0"/>
        <v>819</v>
      </c>
      <c r="V57" s="34">
        <f t="shared" si="16"/>
        <v>24.3026706231454</v>
      </c>
      <c r="W57" s="39"/>
      <c r="X57" s="40">
        <v>150</v>
      </c>
      <c r="Y57" s="36">
        <f t="shared" si="1"/>
        <v>150</v>
      </c>
      <c r="Z57" s="41">
        <f t="shared" si="11"/>
        <v>4.451038575667655</v>
      </c>
      <c r="AA57" s="39"/>
      <c r="AB57" s="39"/>
      <c r="AC57" s="39"/>
      <c r="AD57" s="37">
        <v>1</v>
      </c>
      <c r="AE57" s="38">
        <v>1</v>
      </c>
      <c r="AF57" s="32">
        <v>1132</v>
      </c>
      <c r="AG57" s="36">
        <f t="shared" si="2"/>
        <v>1132</v>
      </c>
      <c r="AH57" s="34">
        <f t="shared" si="12"/>
        <v>33.59050445103857</v>
      </c>
      <c r="AI57"/>
      <c r="AJ57" s="32">
        <v>413</v>
      </c>
      <c r="AK57" s="36">
        <f t="shared" si="3"/>
        <v>413</v>
      </c>
      <c r="AL57" s="34">
        <f t="shared" si="13"/>
        <v>12.255192878338278</v>
      </c>
      <c r="AM57"/>
      <c r="AN57" s="35">
        <f t="shared" si="4"/>
        <v>2.7409200968523004</v>
      </c>
      <c r="AO57" s="42">
        <f t="shared" si="5"/>
        <v>0.35731414868105515</v>
      </c>
      <c r="AP57" s="43">
        <v>1</v>
      </c>
      <c r="AQ57" s="44">
        <v>1</v>
      </c>
      <c r="AR57" s="26">
        <v>1152</v>
      </c>
      <c r="AS57" s="45">
        <f t="shared" si="6"/>
        <v>1152</v>
      </c>
      <c r="AT57" s="46">
        <f t="shared" si="14"/>
        <v>34.18397626112759</v>
      </c>
      <c r="AU57" s="151"/>
      <c r="AV57" s="26">
        <v>420</v>
      </c>
      <c r="AW57" s="45">
        <f t="shared" si="7"/>
        <v>420</v>
      </c>
      <c r="AX57" s="46">
        <f t="shared" si="15"/>
        <v>12.462908011869436</v>
      </c>
      <c r="AY57" s="47"/>
      <c r="AZ57"/>
      <c r="BA57"/>
      <c r="BB57"/>
    </row>
    <row r="58" spans="1:51" s="28" customFormat="1" ht="15" customHeight="1">
      <c r="A58" s="48"/>
      <c r="B58" s="26"/>
      <c r="C58" s="26" t="s">
        <v>52</v>
      </c>
      <c r="D58" s="27">
        <v>67</v>
      </c>
      <c r="E58" s="28">
        <v>2630921</v>
      </c>
      <c r="F58" s="29"/>
      <c r="G58" s="28">
        <v>60.4</v>
      </c>
      <c r="H58" s="30">
        <v>1</v>
      </c>
      <c r="I58" s="31">
        <v>1</v>
      </c>
      <c r="J58" s="32">
        <v>1575</v>
      </c>
      <c r="K58" s="33">
        <f t="shared" si="8"/>
        <v>1575</v>
      </c>
      <c r="L58" s="34">
        <f t="shared" si="9"/>
        <v>26.076158940397352</v>
      </c>
      <c r="M58" s="35"/>
      <c r="N58" s="32">
        <v>751</v>
      </c>
      <c r="O58" s="36">
        <f t="shared" si="10"/>
        <v>751</v>
      </c>
      <c r="P58" s="34"/>
      <c r="Q58"/>
      <c r="R58" s="37">
        <v>1</v>
      </c>
      <c r="S58" s="38">
        <v>1</v>
      </c>
      <c r="T58">
        <v>1485</v>
      </c>
      <c r="U58" s="36">
        <f t="shared" si="0"/>
        <v>1485</v>
      </c>
      <c r="V58" s="34">
        <f t="shared" si="16"/>
        <v>24.58609271523179</v>
      </c>
      <c r="W58" s="39"/>
      <c r="X58" s="40">
        <v>715</v>
      </c>
      <c r="Y58" s="36">
        <f t="shared" si="1"/>
        <v>715</v>
      </c>
      <c r="Z58" s="41">
        <f t="shared" si="11"/>
        <v>11.837748344370862</v>
      </c>
      <c r="AA58" s="39"/>
      <c r="AB58" s="39"/>
      <c r="AC58" s="39"/>
      <c r="AD58" s="37">
        <v>1</v>
      </c>
      <c r="AE58" s="38">
        <v>1</v>
      </c>
      <c r="AF58" s="32">
        <v>1795</v>
      </c>
      <c r="AG58" s="36">
        <f t="shared" si="2"/>
        <v>1795</v>
      </c>
      <c r="AH58" s="34">
        <f t="shared" si="12"/>
        <v>29.718543046357617</v>
      </c>
      <c r="AI58"/>
      <c r="AJ58" s="32">
        <v>1042</v>
      </c>
      <c r="AK58" s="36">
        <f t="shared" si="3"/>
        <v>1042</v>
      </c>
      <c r="AL58" s="34">
        <f t="shared" si="13"/>
        <v>17.251655629139073</v>
      </c>
      <c r="AM58"/>
      <c r="AN58" s="35">
        <f t="shared" si="4"/>
        <v>1.7226487523992322</v>
      </c>
      <c r="AO58" s="42">
        <f t="shared" si="5"/>
        <v>0.13968253968253969</v>
      </c>
      <c r="AP58" s="43">
        <v>1</v>
      </c>
      <c r="AQ58" s="44">
        <v>1</v>
      </c>
      <c r="AR58" s="26">
        <v>1827</v>
      </c>
      <c r="AS58" s="45">
        <f t="shared" si="6"/>
        <v>1827</v>
      </c>
      <c r="AT58" s="46">
        <f t="shared" si="14"/>
        <v>30.248344370860927</v>
      </c>
      <c r="AU58" s="151"/>
      <c r="AV58" s="26">
        <v>1059</v>
      </c>
      <c r="AW58" s="45">
        <f t="shared" si="7"/>
        <v>1059</v>
      </c>
      <c r="AX58" s="46">
        <f t="shared" si="15"/>
        <v>17.533112582781456</v>
      </c>
      <c r="AY58" s="47"/>
    </row>
    <row r="59" spans="1:51" s="28" customFormat="1" ht="15" customHeight="1">
      <c r="A59" s="48"/>
      <c r="B59" s="26"/>
      <c r="C59" s="26"/>
      <c r="D59" s="27"/>
      <c r="F59" s="29"/>
      <c r="H59" s="53"/>
      <c r="I59" s="54"/>
      <c r="J59" s="32"/>
      <c r="K59" s="33"/>
      <c r="L59" s="34"/>
      <c r="M59" s="35"/>
      <c r="N59" s="32"/>
      <c r="O59" s="36"/>
      <c r="P59" s="34"/>
      <c r="Q59"/>
      <c r="R59" s="55"/>
      <c r="S59" s="56"/>
      <c r="T59" s="32"/>
      <c r="U59" s="39"/>
      <c r="V59" s="39"/>
      <c r="W59" s="39"/>
      <c r="X59" s="57"/>
      <c r="Y59" s="39"/>
      <c r="Z59" s="39"/>
      <c r="AA59" s="39"/>
      <c r="AB59" s="39"/>
      <c r="AC59" s="39"/>
      <c r="AD59" s="55"/>
      <c r="AE59" s="56"/>
      <c r="AF59" s="32"/>
      <c r="AG59" s="36"/>
      <c r="AH59" s="34"/>
      <c r="AI59"/>
      <c r="AJ59" s="32"/>
      <c r="AK59" s="36"/>
      <c r="AL59" s="34"/>
      <c r="AM59"/>
      <c r="AN59" s="58"/>
      <c r="AO59" s="59"/>
      <c r="AP59" s="60"/>
      <c r="AQ59" s="61"/>
      <c r="AR59" s="26"/>
      <c r="AS59" s="45"/>
      <c r="AT59" s="29"/>
      <c r="AU59" s="152"/>
      <c r="AV59" s="26"/>
      <c r="AW59" s="45"/>
      <c r="AX59" s="46"/>
      <c r="AY59" s="62"/>
    </row>
    <row r="60" spans="1:51" s="64" customFormat="1" ht="15" customHeight="1">
      <c r="A60" s="63"/>
      <c r="B60" s="64" t="s">
        <v>53</v>
      </c>
      <c r="D60" s="65"/>
      <c r="E60" s="64">
        <f>SUM(E3:E58)</f>
        <v>116958290.79999998</v>
      </c>
      <c r="F60" s="66">
        <f>G60/640</f>
        <v>4.195625000000001</v>
      </c>
      <c r="G60" s="64">
        <f>SUM(G3:G58)</f>
        <v>2685.2000000000003</v>
      </c>
      <c r="H60" s="67"/>
      <c r="I60" s="68"/>
      <c r="J60" s="69">
        <f>SUM(J3:J58)</f>
        <v>364098</v>
      </c>
      <c r="K60" s="70">
        <f>SUM(K3:K58)</f>
        <v>345128</v>
      </c>
      <c r="L60" s="71">
        <f>J60/$G60</f>
        <v>135.59436913451512</v>
      </c>
      <c r="M60" s="72">
        <f>K60/$G62</f>
        <v>130.73030303030302</v>
      </c>
      <c r="N60" s="69">
        <f>SUM(N3:N58)</f>
        <v>36020</v>
      </c>
      <c r="O60" s="70">
        <f>SUM(O3:O58)</f>
        <v>34927</v>
      </c>
      <c r="P60" s="71">
        <f>N60/$G60</f>
        <v>13.414270817816176</v>
      </c>
      <c r="Q60" s="73">
        <f>O60/$G62</f>
        <v>13.229924242424243</v>
      </c>
      <c r="R60" s="74"/>
      <c r="S60" s="75"/>
      <c r="T60" s="69">
        <f>SUM(T3:T59)</f>
        <v>378526</v>
      </c>
      <c r="U60" s="70">
        <f>SUM(U3:U59)</f>
        <v>357707</v>
      </c>
      <c r="V60" s="71">
        <f>T60/G60</f>
        <v>140.96752569640995</v>
      </c>
      <c r="W60" s="72">
        <f>U60/$G62</f>
        <v>135.49507575757576</v>
      </c>
      <c r="X60" s="69">
        <f>SUM(X3:X59)</f>
        <v>38396</v>
      </c>
      <c r="Y60" s="69">
        <f>SUM(Y3:Y59)</f>
        <v>37355</v>
      </c>
      <c r="Z60" s="71">
        <f>X60/G60</f>
        <v>14.299121108297332</v>
      </c>
      <c r="AA60" s="72">
        <f>Y60/G62</f>
        <v>14.149621212121213</v>
      </c>
      <c r="AB60" s="71"/>
      <c r="AC60" s="71"/>
      <c r="AD60" s="74"/>
      <c r="AE60" s="75"/>
      <c r="AF60" s="69">
        <f>SUM(AF3:AF58)</f>
        <v>437553</v>
      </c>
      <c r="AG60" s="70">
        <f>SUM(AG3:AG58)</f>
        <v>413138</v>
      </c>
      <c r="AH60" s="71">
        <f>AF60/$G60</f>
        <v>162.9498733800089</v>
      </c>
      <c r="AI60" s="72">
        <f>AG60/$G62</f>
        <v>156.49166666666667</v>
      </c>
      <c r="AJ60" s="69">
        <f>SUM(AJ3:AJ58)</f>
        <v>49878</v>
      </c>
      <c r="AK60" s="70">
        <f>SUM(AK3:AK58)</f>
        <v>48431</v>
      </c>
      <c r="AL60" s="71">
        <f>AJ60/$G60</f>
        <v>18.57515268881275</v>
      </c>
      <c r="AM60" s="72">
        <f>AK60/$G62</f>
        <v>18.345075757575756</v>
      </c>
      <c r="AN60" s="72">
        <f>AG60/AK60</f>
        <v>8.530445375895605</v>
      </c>
      <c r="AO60" s="76">
        <f>(AG60-K60)/K60</f>
        <v>0.19705732365962772</v>
      </c>
      <c r="AP60" s="77"/>
      <c r="AQ60" s="78"/>
      <c r="AR60" s="64">
        <f>SUM(AR3:AR58)</f>
        <v>445320</v>
      </c>
      <c r="AS60" s="79">
        <f>SUM(AS3:AS58)</f>
        <v>420471</v>
      </c>
      <c r="AT60" s="66">
        <f t="shared" si="14"/>
        <v>165.84239535230148</v>
      </c>
      <c r="AU60" s="80">
        <f>AS60/$G62</f>
        <v>159.2693181818182</v>
      </c>
      <c r="AV60" s="64">
        <f>SUM(AV3:AV58)</f>
        <v>51974</v>
      </c>
      <c r="AW60" s="79">
        <f>SUM(AW3:AW58)</f>
        <v>50155</v>
      </c>
      <c r="AX60" s="66">
        <f t="shared" si="15"/>
        <v>19.355727692536867</v>
      </c>
      <c r="AY60" s="81">
        <f>AW60/$G62</f>
        <v>18.998106060606062</v>
      </c>
    </row>
    <row r="61" spans="1:51" s="83" customFormat="1" ht="15" customHeight="1">
      <c r="A61" s="82"/>
      <c r="D61" s="84"/>
      <c r="F61" s="85"/>
      <c r="H61" s="86"/>
      <c r="I61" s="87"/>
      <c r="J61" s="88"/>
      <c r="K61" s="89"/>
      <c r="L61" s="90"/>
      <c r="M61" s="91"/>
      <c r="N61" s="88"/>
      <c r="O61" s="89"/>
      <c r="P61" s="90"/>
      <c r="Q61" s="92"/>
      <c r="R61" s="93"/>
      <c r="S61" s="94"/>
      <c r="T61" s="88"/>
      <c r="U61" s="90"/>
      <c r="V61" s="90"/>
      <c r="W61" s="90"/>
      <c r="X61" s="95"/>
      <c r="Y61" s="90"/>
      <c r="Z61" s="90"/>
      <c r="AA61" s="90"/>
      <c r="AB61" s="90"/>
      <c r="AC61" s="90"/>
      <c r="AD61" s="93"/>
      <c r="AE61" s="94"/>
      <c r="AF61" s="88"/>
      <c r="AG61" s="89"/>
      <c r="AH61" s="90"/>
      <c r="AI61" s="91"/>
      <c r="AJ61" s="88"/>
      <c r="AK61" s="89"/>
      <c r="AL61" s="90"/>
      <c r="AM61" s="91"/>
      <c r="AN61" s="91"/>
      <c r="AO61" s="96"/>
      <c r="AP61" s="93"/>
      <c r="AQ61" s="94"/>
      <c r="AS61" s="97"/>
      <c r="AT61" s="85"/>
      <c r="AU61" s="98"/>
      <c r="AW61" s="97"/>
      <c r="AX61" s="85"/>
      <c r="AY61" s="99"/>
    </row>
    <row r="62" spans="1:51" s="100" customFormat="1" ht="15" customHeight="1">
      <c r="A62" s="48"/>
      <c r="B62" s="100" t="s">
        <v>54</v>
      </c>
      <c r="D62" s="101"/>
      <c r="F62" s="85">
        <v>4.1</v>
      </c>
      <c r="G62" s="102">
        <v>2640</v>
      </c>
      <c r="H62" s="86"/>
      <c r="I62" s="87"/>
      <c r="J62" s="103"/>
      <c r="K62" s="88">
        <v>355804</v>
      </c>
      <c r="M62" s="90">
        <v>134.8</v>
      </c>
      <c r="O62" s="88">
        <v>20938</v>
      </c>
      <c r="P62" s="85"/>
      <c r="Q62" s="92">
        <v>7.9</v>
      </c>
      <c r="R62" s="104"/>
      <c r="S62" s="105"/>
      <c r="T62" s="103"/>
      <c r="U62" s="90"/>
      <c r="V62" s="90"/>
      <c r="W62" s="90"/>
      <c r="X62" s="95"/>
      <c r="Y62" s="90"/>
      <c r="Z62" s="90"/>
      <c r="AA62" s="90"/>
      <c r="AB62" s="90"/>
      <c r="AC62" s="90"/>
      <c r="AD62" s="104"/>
      <c r="AE62" s="105"/>
      <c r="AF62" s="103"/>
      <c r="AG62" s="88">
        <v>427198</v>
      </c>
      <c r="AH62" s="90"/>
      <c r="AI62" s="90">
        <v>161.8</v>
      </c>
      <c r="AJ62" s="103"/>
      <c r="AK62" s="88">
        <v>24290</v>
      </c>
      <c r="AL62" s="90"/>
      <c r="AM62" s="90">
        <v>9.2</v>
      </c>
      <c r="AN62" s="90">
        <v>17.6</v>
      </c>
      <c r="AO62" s="106">
        <v>0.201</v>
      </c>
      <c r="AP62" s="93"/>
      <c r="AQ62" s="94"/>
      <c r="AS62" s="107"/>
      <c r="AT62" s="85"/>
      <c r="AU62" s="98"/>
      <c r="AW62" s="107"/>
      <c r="AX62" s="85"/>
      <c r="AY62" s="99"/>
    </row>
    <row r="63" ht="13.5" thickBot="1"/>
    <row r="64" s="108" customFormat="1" ht="13.5" thickTop="1"/>
    <row r="65" spans="1:51" s="28" customFormat="1" ht="15" customHeight="1">
      <c r="A65" s="24">
        <v>2</v>
      </c>
      <c r="B65" s="100" t="s">
        <v>55</v>
      </c>
      <c r="D65" s="27"/>
      <c r="F65" s="29"/>
      <c r="G65" s="109"/>
      <c r="H65" s="53"/>
      <c r="I65" s="54"/>
      <c r="J65" s="110"/>
      <c r="K65" s="33"/>
      <c r="L65" s="111"/>
      <c r="M65" s="58"/>
      <c r="N65" s="110"/>
      <c r="O65" s="33"/>
      <c r="P65" s="111"/>
      <c r="Q65" s="112"/>
      <c r="R65" s="55"/>
      <c r="S65" s="56"/>
      <c r="T65" s="51"/>
      <c r="U65" s="111"/>
      <c r="V65" s="111"/>
      <c r="W65" s="111"/>
      <c r="X65" s="113"/>
      <c r="Y65" s="111"/>
      <c r="Z65" s="111"/>
      <c r="AA65" s="111"/>
      <c r="AB65" s="111"/>
      <c r="AC65" s="111"/>
      <c r="AD65" s="55"/>
      <c r="AE65" s="56"/>
      <c r="AF65" s="51"/>
      <c r="AG65" s="33"/>
      <c r="AH65" s="111"/>
      <c r="AI65" s="58"/>
      <c r="AJ65" s="51"/>
      <c r="AK65" s="33"/>
      <c r="AL65" s="111"/>
      <c r="AM65" s="58"/>
      <c r="AN65" s="58"/>
      <c r="AO65" s="59"/>
      <c r="AP65" s="60"/>
      <c r="AQ65" s="61"/>
      <c r="AS65" s="114"/>
      <c r="AT65" s="29"/>
      <c r="AU65" s="115"/>
      <c r="AW65" s="114"/>
      <c r="AX65" s="29"/>
      <c r="AY65" s="62"/>
    </row>
    <row r="66" spans="2:51" s="28" customFormat="1" ht="15" customHeight="1">
      <c r="B66" s="26"/>
      <c r="C66" s="26" t="s">
        <v>52</v>
      </c>
      <c r="D66" s="27">
        <v>70</v>
      </c>
      <c r="E66" s="28">
        <v>1621488</v>
      </c>
      <c r="F66" s="29"/>
      <c r="G66" s="28">
        <v>37.2</v>
      </c>
      <c r="H66" s="30">
        <v>1</v>
      </c>
      <c r="I66" s="31">
        <v>1</v>
      </c>
      <c r="J66" s="32">
        <v>5997</v>
      </c>
      <c r="K66" s="33">
        <f aca="true" t="shared" si="17" ref="K66:K86">J66*$H66</f>
        <v>5997</v>
      </c>
      <c r="L66" s="34">
        <f aca="true" t="shared" si="18" ref="L66:L88">J66/$G66</f>
        <v>161.20967741935482</v>
      </c>
      <c r="M66" s="35"/>
      <c r="N66" s="32">
        <v>486</v>
      </c>
      <c r="O66" s="36">
        <f aca="true" t="shared" si="19" ref="O66:O86">N66*$I66</f>
        <v>486</v>
      </c>
      <c r="P66" s="34"/>
      <c r="Q66" s="116"/>
      <c r="R66" s="37">
        <v>1</v>
      </c>
      <c r="S66" s="38">
        <v>1</v>
      </c>
      <c r="T66">
        <v>5655</v>
      </c>
      <c r="U66" s="36">
        <f aca="true" t="shared" si="20" ref="U66:U86">T66*R66</f>
        <v>5655</v>
      </c>
      <c r="V66" s="34">
        <f aca="true" t="shared" si="21" ref="V66:V86">T66/$G66</f>
        <v>152.01612903225805</v>
      </c>
      <c r="W66" s="34"/>
      <c r="X66" s="40">
        <v>463</v>
      </c>
      <c r="Y66" s="36">
        <f aca="true" t="shared" si="22" ref="Y66:Y86">X66*S66</f>
        <v>463</v>
      </c>
      <c r="Z66" s="41">
        <f aca="true" t="shared" si="23" ref="Z66:Z86">X66/$G66</f>
        <v>12.446236559139784</v>
      </c>
      <c r="AA66" s="34"/>
      <c r="AB66" s="34"/>
      <c r="AC66" s="34"/>
      <c r="AD66" s="37">
        <v>1</v>
      </c>
      <c r="AE66" s="38">
        <v>1</v>
      </c>
      <c r="AF66" s="32">
        <v>5575</v>
      </c>
      <c r="AG66" s="36">
        <f aca="true" t="shared" si="24" ref="AG66:AG86">AF66*AD66</f>
        <v>5575</v>
      </c>
      <c r="AH66" s="34">
        <f aca="true" t="shared" si="25" ref="AH66:AH88">AF66/$G66</f>
        <v>149.86559139784944</v>
      </c>
      <c r="AI66" s="35"/>
      <c r="AJ66" s="32">
        <v>507</v>
      </c>
      <c r="AK66" s="36">
        <f aca="true" t="shared" si="26" ref="AK66:AK86">AJ66*$I66</f>
        <v>507</v>
      </c>
      <c r="AL66" s="34">
        <f aca="true" t="shared" si="27" ref="AL66:AL88">AJ66/$G66</f>
        <v>13.629032258064514</v>
      </c>
      <c r="AM66" s="35"/>
      <c r="AN66" s="35">
        <f aca="true" t="shared" si="28" ref="AN66:AN86">AG66/AK66</f>
        <v>10.996055226824458</v>
      </c>
      <c r="AO66" s="42">
        <f aca="true" t="shared" si="29" ref="AO66:AO86">(AG66-K66)/K66</f>
        <v>-0.07036851759212939</v>
      </c>
      <c r="AP66" s="37">
        <v>1</v>
      </c>
      <c r="AQ66" s="38">
        <v>1</v>
      </c>
      <c r="AR66" s="26">
        <v>5674</v>
      </c>
      <c r="AS66" s="45">
        <f aca="true" t="shared" si="30" ref="AS66:AS86">AR66*$H66</f>
        <v>5674</v>
      </c>
      <c r="AT66" s="46">
        <f aca="true" t="shared" si="31" ref="AT66:AT88">AR66/$G66</f>
        <v>152.52688172043008</v>
      </c>
      <c r="AU66" s="117"/>
      <c r="AV66" s="26">
        <v>516</v>
      </c>
      <c r="AW66" s="45">
        <f aca="true" t="shared" si="32" ref="AW66:AW86">AV66*$AQ66</f>
        <v>516</v>
      </c>
      <c r="AX66" s="46">
        <f aca="true" t="shared" si="33" ref="AX66:AX88">AV66/$G66</f>
        <v>13.870967741935482</v>
      </c>
      <c r="AY66" s="47"/>
    </row>
    <row r="67" spans="1:51" s="28" customFormat="1" ht="15" customHeight="1">
      <c r="A67" s="48"/>
      <c r="B67" s="26"/>
      <c r="C67" s="26" t="s">
        <v>52</v>
      </c>
      <c r="D67" s="27">
        <v>71</v>
      </c>
      <c r="E67" s="28">
        <v>2549147</v>
      </c>
      <c r="F67" s="29"/>
      <c r="G67" s="28">
        <v>58.5</v>
      </c>
      <c r="H67" s="30">
        <v>1</v>
      </c>
      <c r="I67" s="31">
        <v>1</v>
      </c>
      <c r="J67" s="32">
        <v>9882</v>
      </c>
      <c r="K67" s="33">
        <f t="shared" si="17"/>
        <v>9882</v>
      </c>
      <c r="L67" s="34">
        <f t="shared" si="18"/>
        <v>168.92307692307693</v>
      </c>
      <c r="M67" s="35"/>
      <c r="N67" s="32">
        <v>135</v>
      </c>
      <c r="O67" s="36">
        <f t="shared" si="19"/>
        <v>135</v>
      </c>
      <c r="P67" s="34"/>
      <c r="Q67" s="116"/>
      <c r="R67" s="37">
        <v>1</v>
      </c>
      <c r="S67" s="38">
        <v>1</v>
      </c>
      <c r="T67">
        <v>9367</v>
      </c>
      <c r="U67" s="36">
        <f t="shared" si="20"/>
        <v>9367</v>
      </c>
      <c r="V67" s="34">
        <f t="shared" si="21"/>
        <v>160.1196581196581</v>
      </c>
      <c r="W67" s="34"/>
      <c r="X67" s="40">
        <v>129</v>
      </c>
      <c r="Y67" s="36">
        <f t="shared" si="22"/>
        <v>129</v>
      </c>
      <c r="Z67" s="41">
        <f t="shared" si="23"/>
        <v>2.2051282051282053</v>
      </c>
      <c r="AA67" s="34"/>
      <c r="AB67" s="34"/>
      <c r="AC67" s="34"/>
      <c r="AD67" s="37">
        <v>1</v>
      </c>
      <c r="AE67" s="38">
        <v>1</v>
      </c>
      <c r="AF67" s="32">
        <v>9808</v>
      </c>
      <c r="AG67" s="36">
        <f t="shared" si="24"/>
        <v>9808</v>
      </c>
      <c r="AH67" s="34">
        <f t="shared" si="25"/>
        <v>167.65811965811966</v>
      </c>
      <c r="AI67" s="35"/>
      <c r="AJ67" s="32">
        <v>141</v>
      </c>
      <c r="AK67" s="36">
        <f t="shared" si="26"/>
        <v>141</v>
      </c>
      <c r="AL67" s="34">
        <f t="shared" si="27"/>
        <v>2.41025641025641</v>
      </c>
      <c r="AM67" s="35"/>
      <c r="AN67" s="35">
        <f t="shared" si="28"/>
        <v>69.56028368794327</v>
      </c>
      <c r="AO67" s="42">
        <f t="shared" si="29"/>
        <v>-0.00748836267961951</v>
      </c>
      <c r="AP67" s="37">
        <v>1</v>
      </c>
      <c r="AQ67" s="38">
        <v>1</v>
      </c>
      <c r="AR67" s="26">
        <v>9982</v>
      </c>
      <c r="AS67" s="45">
        <f t="shared" si="30"/>
        <v>9982</v>
      </c>
      <c r="AT67" s="46">
        <f t="shared" si="31"/>
        <v>170.63247863247864</v>
      </c>
      <c r="AU67" s="117"/>
      <c r="AV67" s="26">
        <v>144</v>
      </c>
      <c r="AW67" s="45">
        <f t="shared" si="32"/>
        <v>144</v>
      </c>
      <c r="AX67" s="46">
        <f t="shared" si="33"/>
        <v>2.4615384615384617</v>
      </c>
      <c r="AY67" s="47"/>
    </row>
    <row r="68" spans="1:51" s="28" customFormat="1" ht="15" customHeight="1">
      <c r="A68" s="48"/>
      <c r="C68" s="28" t="s">
        <v>52</v>
      </c>
      <c r="D68" s="27">
        <v>75</v>
      </c>
      <c r="E68" s="28">
        <v>2584028</v>
      </c>
      <c r="F68" s="29"/>
      <c r="G68" s="28">
        <v>59.3</v>
      </c>
      <c r="H68" s="49">
        <v>0</v>
      </c>
      <c r="I68" s="50">
        <v>0</v>
      </c>
      <c r="J68" s="51">
        <v>9036</v>
      </c>
      <c r="K68" s="33">
        <f t="shared" si="17"/>
        <v>0</v>
      </c>
      <c r="L68" s="34">
        <f t="shared" si="18"/>
        <v>152.37774030354132</v>
      </c>
      <c r="M68" s="35"/>
      <c r="N68" s="51">
        <v>0</v>
      </c>
      <c r="O68" s="36">
        <f t="shared" si="19"/>
        <v>0</v>
      </c>
      <c r="P68" s="34"/>
      <c r="Q68" s="116"/>
      <c r="R68" s="52">
        <v>0</v>
      </c>
      <c r="S68" s="50">
        <v>0</v>
      </c>
      <c r="T68">
        <v>9072</v>
      </c>
      <c r="U68" s="36">
        <f t="shared" si="20"/>
        <v>0</v>
      </c>
      <c r="V68" s="34">
        <f t="shared" si="21"/>
        <v>152.9848229342327</v>
      </c>
      <c r="W68" s="34"/>
      <c r="X68" s="40">
        <v>0</v>
      </c>
      <c r="Y68" s="36">
        <f t="shared" si="22"/>
        <v>0</v>
      </c>
      <c r="Z68" s="41">
        <f t="shared" si="23"/>
        <v>0</v>
      </c>
      <c r="AA68" s="34"/>
      <c r="AB68" s="34"/>
      <c r="AC68" s="34"/>
      <c r="AD68" s="52">
        <v>0</v>
      </c>
      <c r="AE68" s="50">
        <v>0</v>
      </c>
      <c r="AF68" s="51">
        <v>10416</v>
      </c>
      <c r="AG68" s="36">
        <f t="shared" si="24"/>
        <v>0</v>
      </c>
      <c r="AH68" s="34">
        <f t="shared" si="25"/>
        <v>175.64924114671163</v>
      </c>
      <c r="AI68" s="35"/>
      <c r="AJ68" s="51">
        <v>0</v>
      </c>
      <c r="AK68" s="36">
        <f t="shared" si="26"/>
        <v>0</v>
      </c>
      <c r="AL68" s="34">
        <f t="shared" si="27"/>
        <v>0</v>
      </c>
      <c r="AM68" s="35"/>
      <c r="AN68" s="35" t="e">
        <f t="shared" si="28"/>
        <v>#DIV/0!</v>
      </c>
      <c r="AO68" s="42" t="e">
        <f t="shared" si="29"/>
        <v>#DIV/0!</v>
      </c>
      <c r="AP68" s="52">
        <v>0</v>
      </c>
      <c r="AQ68" s="50">
        <v>0</v>
      </c>
      <c r="AR68" s="28">
        <v>10601</v>
      </c>
      <c r="AS68" s="45">
        <f t="shared" si="30"/>
        <v>0</v>
      </c>
      <c r="AT68" s="46">
        <f t="shared" si="31"/>
        <v>178.7689713322091</v>
      </c>
      <c r="AU68" s="117"/>
      <c r="AV68" s="28">
        <v>0</v>
      </c>
      <c r="AW68" s="45">
        <f t="shared" si="32"/>
        <v>0</v>
      </c>
      <c r="AX68" s="46">
        <f t="shared" si="33"/>
        <v>0</v>
      </c>
      <c r="AY68" s="47"/>
    </row>
    <row r="69" spans="1:51" s="28" customFormat="1" ht="15" customHeight="1">
      <c r="A69" s="48"/>
      <c r="B69" s="26"/>
      <c r="C69" s="26" t="s">
        <v>52</v>
      </c>
      <c r="D69" s="27">
        <v>76</v>
      </c>
      <c r="E69" s="28">
        <v>1698513</v>
      </c>
      <c r="F69" s="29"/>
      <c r="G69" s="28">
        <v>39</v>
      </c>
      <c r="H69" s="30">
        <v>1</v>
      </c>
      <c r="I69" s="31">
        <v>1</v>
      </c>
      <c r="J69" s="32">
        <v>11678</v>
      </c>
      <c r="K69" s="33">
        <f t="shared" si="17"/>
        <v>11678</v>
      </c>
      <c r="L69" s="34">
        <f t="shared" si="18"/>
        <v>299.43589743589746</v>
      </c>
      <c r="M69" s="35"/>
      <c r="N69" s="32">
        <v>0</v>
      </c>
      <c r="O69" s="36">
        <f t="shared" si="19"/>
        <v>0</v>
      </c>
      <c r="P69" s="34"/>
      <c r="Q69" s="116"/>
      <c r="R69" s="37">
        <v>1</v>
      </c>
      <c r="S69" s="38">
        <v>1</v>
      </c>
      <c r="T69">
        <v>11011</v>
      </c>
      <c r="U69" s="36">
        <f t="shared" si="20"/>
        <v>11011</v>
      </c>
      <c r="V69" s="34">
        <f t="shared" si="21"/>
        <v>282.3333333333333</v>
      </c>
      <c r="W69" s="34"/>
      <c r="X69" s="40">
        <v>0</v>
      </c>
      <c r="Y69" s="36">
        <f t="shared" si="22"/>
        <v>0</v>
      </c>
      <c r="Z69" s="41">
        <f t="shared" si="23"/>
        <v>0</v>
      </c>
      <c r="AA69" s="34"/>
      <c r="AB69" s="34"/>
      <c r="AC69" s="34"/>
      <c r="AD69" s="37">
        <v>1</v>
      </c>
      <c r="AE69" s="38">
        <v>1</v>
      </c>
      <c r="AF69" s="32">
        <v>10856</v>
      </c>
      <c r="AG69" s="36">
        <f t="shared" si="24"/>
        <v>10856</v>
      </c>
      <c r="AH69" s="34">
        <f t="shared" si="25"/>
        <v>278.35897435897436</v>
      </c>
      <c r="AI69" s="35"/>
      <c r="AJ69" s="32">
        <v>0</v>
      </c>
      <c r="AK69" s="36">
        <f t="shared" si="26"/>
        <v>0</v>
      </c>
      <c r="AL69" s="34">
        <f t="shared" si="27"/>
        <v>0</v>
      </c>
      <c r="AM69" s="35"/>
      <c r="AN69" s="35" t="e">
        <f t="shared" si="28"/>
        <v>#DIV/0!</v>
      </c>
      <c r="AO69" s="42">
        <f t="shared" si="29"/>
        <v>-0.07038876519952046</v>
      </c>
      <c r="AP69" s="37">
        <v>1</v>
      </c>
      <c r="AQ69" s="38">
        <v>1</v>
      </c>
      <c r="AR69" s="26">
        <v>11049</v>
      </c>
      <c r="AS69" s="45">
        <f t="shared" si="30"/>
        <v>11049</v>
      </c>
      <c r="AT69" s="46">
        <f t="shared" si="31"/>
        <v>283.3076923076923</v>
      </c>
      <c r="AU69" s="117"/>
      <c r="AV69" s="26">
        <v>0</v>
      </c>
      <c r="AW69" s="45">
        <f t="shared" si="32"/>
        <v>0</v>
      </c>
      <c r="AX69" s="46">
        <f t="shared" si="33"/>
        <v>0</v>
      </c>
      <c r="AY69" s="47"/>
    </row>
    <row r="70" spans="1:51" s="28" customFormat="1" ht="15" customHeight="1">
      <c r="A70" s="48"/>
      <c r="B70" s="26"/>
      <c r="C70" s="26" t="s">
        <v>52</v>
      </c>
      <c r="D70" s="27">
        <v>77</v>
      </c>
      <c r="E70" s="28">
        <v>1193664</v>
      </c>
      <c r="F70" s="29"/>
      <c r="G70" s="28">
        <v>27.4</v>
      </c>
      <c r="H70" s="30">
        <v>1</v>
      </c>
      <c r="I70" s="31">
        <v>1</v>
      </c>
      <c r="J70" s="32">
        <v>10241</v>
      </c>
      <c r="K70" s="33">
        <f t="shared" si="17"/>
        <v>10241</v>
      </c>
      <c r="L70" s="34">
        <f t="shared" si="18"/>
        <v>373.75912408759126</v>
      </c>
      <c r="M70" s="35"/>
      <c r="N70" s="32">
        <v>0</v>
      </c>
      <c r="O70" s="36">
        <f t="shared" si="19"/>
        <v>0</v>
      </c>
      <c r="P70" s="34"/>
      <c r="Q70" s="116"/>
      <c r="R70" s="37">
        <v>1</v>
      </c>
      <c r="S70" s="38">
        <v>1</v>
      </c>
      <c r="T70">
        <v>9657</v>
      </c>
      <c r="U70" s="36">
        <f t="shared" si="20"/>
        <v>9657</v>
      </c>
      <c r="V70" s="34">
        <f t="shared" si="21"/>
        <v>352.44525547445255</v>
      </c>
      <c r="W70" s="34"/>
      <c r="X70" s="40">
        <v>0</v>
      </c>
      <c r="Y70" s="36">
        <f t="shared" si="22"/>
        <v>0</v>
      </c>
      <c r="Z70" s="41">
        <f t="shared" si="23"/>
        <v>0</v>
      </c>
      <c r="AA70" s="34"/>
      <c r="AB70" s="34"/>
      <c r="AC70" s="34"/>
      <c r="AD70" s="37">
        <v>1</v>
      </c>
      <c r="AE70" s="38">
        <v>1</v>
      </c>
      <c r="AF70" s="32">
        <v>9521</v>
      </c>
      <c r="AG70" s="36">
        <f t="shared" si="24"/>
        <v>9521</v>
      </c>
      <c r="AH70" s="34">
        <f t="shared" si="25"/>
        <v>347.48175182481754</v>
      </c>
      <c r="AI70" s="35"/>
      <c r="AJ70" s="32">
        <v>0</v>
      </c>
      <c r="AK70" s="36">
        <f t="shared" si="26"/>
        <v>0</v>
      </c>
      <c r="AL70" s="34">
        <f t="shared" si="27"/>
        <v>0</v>
      </c>
      <c r="AM70" s="35"/>
      <c r="AN70" s="35" t="e">
        <f t="shared" si="28"/>
        <v>#DIV/0!</v>
      </c>
      <c r="AO70" s="42">
        <f t="shared" si="29"/>
        <v>-0.07030563421540865</v>
      </c>
      <c r="AP70" s="37">
        <v>1</v>
      </c>
      <c r="AQ70" s="38">
        <v>1</v>
      </c>
      <c r="AR70" s="26">
        <v>9690</v>
      </c>
      <c r="AS70" s="45">
        <f t="shared" si="30"/>
        <v>9690</v>
      </c>
      <c r="AT70" s="46">
        <f t="shared" si="31"/>
        <v>353.64963503649636</v>
      </c>
      <c r="AU70" s="117"/>
      <c r="AV70" s="26">
        <v>0</v>
      </c>
      <c r="AW70" s="45">
        <f t="shared" si="32"/>
        <v>0</v>
      </c>
      <c r="AX70" s="46">
        <f t="shared" si="33"/>
        <v>0</v>
      </c>
      <c r="AY70" s="47"/>
    </row>
    <row r="71" spans="1:51" s="28" customFormat="1" ht="15" customHeight="1">
      <c r="A71" s="48"/>
      <c r="B71" s="26"/>
      <c r="C71" s="26" t="s">
        <v>52</v>
      </c>
      <c r="D71" s="27">
        <v>78</v>
      </c>
      <c r="E71" s="28">
        <v>1349516</v>
      </c>
      <c r="F71" s="29"/>
      <c r="G71" s="28">
        <v>31</v>
      </c>
      <c r="H71" s="30">
        <v>1</v>
      </c>
      <c r="I71" s="31">
        <v>1</v>
      </c>
      <c r="J71" s="32">
        <v>6292</v>
      </c>
      <c r="K71" s="33">
        <f t="shared" si="17"/>
        <v>6292</v>
      </c>
      <c r="L71" s="34">
        <f t="shared" si="18"/>
        <v>202.96774193548387</v>
      </c>
      <c r="M71" s="35"/>
      <c r="N71" s="32">
        <v>1</v>
      </c>
      <c r="O71" s="36">
        <f t="shared" si="19"/>
        <v>1</v>
      </c>
      <c r="P71" s="34"/>
      <c r="Q71" s="116"/>
      <c r="R71" s="37">
        <v>1</v>
      </c>
      <c r="S71" s="38">
        <v>1</v>
      </c>
      <c r="T71">
        <v>5933</v>
      </c>
      <c r="U71" s="36">
        <f t="shared" si="20"/>
        <v>5933</v>
      </c>
      <c r="V71" s="34">
        <f t="shared" si="21"/>
        <v>191.38709677419354</v>
      </c>
      <c r="W71" s="34"/>
      <c r="X71" s="40">
        <v>1</v>
      </c>
      <c r="Y71" s="36">
        <f t="shared" si="22"/>
        <v>1</v>
      </c>
      <c r="Z71" s="41">
        <f t="shared" si="23"/>
        <v>0.03225806451612903</v>
      </c>
      <c r="AA71" s="34"/>
      <c r="AB71" s="34"/>
      <c r="AC71" s="34"/>
      <c r="AD71" s="37">
        <v>1</v>
      </c>
      <c r="AE71" s="38">
        <v>1</v>
      </c>
      <c r="AF71" s="32">
        <v>5849</v>
      </c>
      <c r="AG71" s="36">
        <f t="shared" si="24"/>
        <v>5849</v>
      </c>
      <c r="AH71" s="34">
        <f t="shared" si="25"/>
        <v>188.67741935483872</v>
      </c>
      <c r="AI71" s="35"/>
      <c r="AJ71" s="32">
        <v>1</v>
      </c>
      <c r="AK71" s="36">
        <f t="shared" si="26"/>
        <v>1</v>
      </c>
      <c r="AL71" s="34">
        <f t="shared" si="27"/>
        <v>0.03225806451612903</v>
      </c>
      <c r="AM71" s="35"/>
      <c r="AN71" s="35">
        <f t="shared" si="28"/>
        <v>5849</v>
      </c>
      <c r="AO71" s="42">
        <f t="shared" si="29"/>
        <v>-0.07040686586141132</v>
      </c>
      <c r="AP71" s="37">
        <v>1</v>
      </c>
      <c r="AQ71" s="38">
        <v>1</v>
      </c>
      <c r="AR71" s="26">
        <v>5953</v>
      </c>
      <c r="AS71" s="45">
        <f t="shared" si="30"/>
        <v>5953</v>
      </c>
      <c r="AT71" s="46">
        <f t="shared" si="31"/>
        <v>192.03225806451613</v>
      </c>
      <c r="AU71" s="117"/>
      <c r="AV71" s="26">
        <v>1</v>
      </c>
      <c r="AW71" s="45">
        <f t="shared" si="32"/>
        <v>1</v>
      </c>
      <c r="AX71" s="46">
        <f t="shared" si="33"/>
        <v>0.03225806451612903</v>
      </c>
      <c r="AY71" s="47"/>
    </row>
    <row r="72" spans="1:51" s="28" customFormat="1" ht="15" customHeight="1">
      <c r="A72" s="48"/>
      <c r="B72" s="26"/>
      <c r="C72" s="26" t="s">
        <v>52</v>
      </c>
      <c r="D72" s="27">
        <v>79</v>
      </c>
      <c r="E72" s="28">
        <v>2496852</v>
      </c>
      <c r="F72" s="29"/>
      <c r="G72" s="28">
        <v>57.3</v>
      </c>
      <c r="H72" s="30">
        <v>1</v>
      </c>
      <c r="I72" s="31">
        <v>1</v>
      </c>
      <c r="J72" s="32">
        <v>4565</v>
      </c>
      <c r="K72" s="33">
        <f t="shared" si="17"/>
        <v>4565</v>
      </c>
      <c r="L72" s="34">
        <f t="shared" si="18"/>
        <v>79.66841186736475</v>
      </c>
      <c r="M72" s="35"/>
      <c r="N72" s="32">
        <v>0</v>
      </c>
      <c r="O72" s="36">
        <f t="shared" si="19"/>
        <v>0</v>
      </c>
      <c r="P72" s="34"/>
      <c r="Q72" s="116"/>
      <c r="R72" s="37">
        <v>1</v>
      </c>
      <c r="S72" s="38">
        <v>1</v>
      </c>
      <c r="T72">
        <v>4304</v>
      </c>
      <c r="U72" s="36">
        <f t="shared" si="20"/>
        <v>4304</v>
      </c>
      <c r="V72" s="34">
        <f t="shared" si="21"/>
        <v>75.11343804537522</v>
      </c>
      <c r="W72" s="34"/>
      <c r="X72" s="40">
        <v>0</v>
      </c>
      <c r="Y72" s="36">
        <f t="shared" si="22"/>
        <v>0</v>
      </c>
      <c r="Z72" s="41">
        <f t="shared" si="23"/>
        <v>0</v>
      </c>
      <c r="AA72" s="34"/>
      <c r="AB72" s="34"/>
      <c r="AC72" s="34"/>
      <c r="AD72" s="37">
        <v>1</v>
      </c>
      <c r="AE72" s="38">
        <v>1</v>
      </c>
      <c r="AF72" s="32">
        <v>4243</v>
      </c>
      <c r="AG72" s="36">
        <f t="shared" si="24"/>
        <v>4243</v>
      </c>
      <c r="AH72" s="34">
        <f t="shared" si="25"/>
        <v>74.04886561954625</v>
      </c>
      <c r="AI72" s="35"/>
      <c r="AJ72" s="32">
        <v>270</v>
      </c>
      <c r="AK72" s="36">
        <f t="shared" si="26"/>
        <v>270</v>
      </c>
      <c r="AL72" s="34">
        <f t="shared" si="27"/>
        <v>4.712041884816754</v>
      </c>
      <c r="AM72" s="35"/>
      <c r="AN72" s="35">
        <f t="shared" si="28"/>
        <v>15.714814814814815</v>
      </c>
      <c r="AO72" s="42">
        <f t="shared" si="29"/>
        <v>-0.07053669222343921</v>
      </c>
      <c r="AP72" s="37">
        <v>1</v>
      </c>
      <c r="AQ72" s="38">
        <v>1</v>
      </c>
      <c r="AR72" s="26">
        <v>4319</v>
      </c>
      <c r="AS72" s="45">
        <f t="shared" si="30"/>
        <v>4319</v>
      </c>
      <c r="AT72" s="46">
        <f t="shared" si="31"/>
        <v>75.37521815008726</v>
      </c>
      <c r="AU72" s="117"/>
      <c r="AV72" s="26">
        <v>274</v>
      </c>
      <c r="AW72" s="45">
        <f t="shared" si="32"/>
        <v>274</v>
      </c>
      <c r="AX72" s="46">
        <f t="shared" si="33"/>
        <v>4.781849912739966</v>
      </c>
      <c r="AY72" s="47"/>
    </row>
    <row r="73" spans="1:51" s="28" customFormat="1" ht="15" customHeight="1">
      <c r="A73" s="48"/>
      <c r="B73" s="26"/>
      <c r="C73" s="26" t="s">
        <v>52</v>
      </c>
      <c r="D73" s="27">
        <v>80</v>
      </c>
      <c r="E73" s="28">
        <v>1213773</v>
      </c>
      <c r="F73" s="29"/>
      <c r="G73" s="28">
        <v>27.9</v>
      </c>
      <c r="H73" s="30">
        <v>1</v>
      </c>
      <c r="I73" s="31">
        <v>1</v>
      </c>
      <c r="J73" s="32">
        <v>7074</v>
      </c>
      <c r="K73" s="33">
        <f t="shared" si="17"/>
        <v>7074</v>
      </c>
      <c r="L73" s="34">
        <f t="shared" si="18"/>
        <v>253.5483870967742</v>
      </c>
      <c r="M73" s="35"/>
      <c r="N73" s="32">
        <v>4</v>
      </c>
      <c r="O73" s="36">
        <f t="shared" si="19"/>
        <v>4</v>
      </c>
      <c r="P73" s="34"/>
      <c r="Q73" s="116"/>
      <c r="R73" s="37">
        <v>1</v>
      </c>
      <c r="S73" s="38">
        <v>1</v>
      </c>
      <c r="T73">
        <v>6670</v>
      </c>
      <c r="U73" s="36">
        <f t="shared" si="20"/>
        <v>6670</v>
      </c>
      <c r="V73" s="34">
        <f t="shared" si="21"/>
        <v>239.06810035842295</v>
      </c>
      <c r="W73" s="34"/>
      <c r="X73" s="40">
        <v>4</v>
      </c>
      <c r="Y73" s="36">
        <f t="shared" si="22"/>
        <v>4</v>
      </c>
      <c r="Z73" s="41">
        <f t="shared" si="23"/>
        <v>0.14336917562724016</v>
      </c>
      <c r="AA73" s="34"/>
      <c r="AB73" s="34"/>
      <c r="AC73" s="34"/>
      <c r="AD73" s="37">
        <v>1</v>
      </c>
      <c r="AE73" s="38">
        <v>1</v>
      </c>
      <c r="AF73" s="32">
        <v>6576</v>
      </c>
      <c r="AG73" s="36">
        <f t="shared" si="24"/>
        <v>6576</v>
      </c>
      <c r="AH73" s="34">
        <f t="shared" si="25"/>
        <v>235.6989247311828</v>
      </c>
      <c r="AI73" s="35"/>
      <c r="AJ73" s="32">
        <v>4</v>
      </c>
      <c r="AK73" s="36">
        <f t="shared" si="26"/>
        <v>4</v>
      </c>
      <c r="AL73" s="34">
        <f t="shared" si="27"/>
        <v>0.14336917562724016</v>
      </c>
      <c r="AM73" s="35"/>
      <c r="AN73" s="35">
        <f t="shared" si="28"/>
        <v>1644</v>
      </c>
      <c r="AO73" s="42">
        <f t="shared" si="29"/>
        <v>-0.07039864291772689</v>
      </c>
      <c r="AP73" s="37">
        <v>1</v>
      </c>
      <c r="AQ73" s="38">
        <v>1</v>
      </c>
      <c r="AR73" s="26">
        <v>6693</v>
      </c>
      <c r="AS73" s="45">
        <f t="shared" si="30"/>
        <v>6693</v>
      </c>
      <c r="AT73" s="46">
        <f t="shared" si="31"/>
        <v>239.89247311827958</v>
      </c>
      <c r="AU73" s="117"/>
      <c r="AV73" s="26">
        <v>4</v>
      </c>
      <c r="AW73" s="45">
        <f t="shared" si="32"/>
        <v>4</v>
      </c>
      <c r="AX73" s="46">
        <f t="shared" si="33"/>
        <v>0.14336917562724016</v>
      </c>
      <c r="AY73" s="47"/>
    </row>
    <row r="74" spans="1:51" s="28" customFormat="1" ht="15" customHeight="1">
      <c r="A74" s="48"/>
      <c r="B74" s="26"/>
      <c r="C74" s="26" t="s">
        <v>52</v>
      </c>
      <c r="D74" s="27">
        <v>81</v>
      </c>
      <c r="E74" s="28">
        <v>1562868</v>
      </c>
      <c r="F74" s="29"/>
      <c r="G74" s="28">
        <v>35.9</v>
      </c>
      <c r="H74" s="30">
        <v>1</v>
      </c>
      <c r="I74" s="31">
        <v>1</v>
      </c>
      <c r="J74" s="32">
        <v>14311</v>
      </c>
      <c r="K74" s="33">
        <f t="shared" si="17"/>
        <v>14311</v>
      </c>
      <c r="L74" s="34">
        <f t="shared" si="18"/>
        <v>398.63509749303626</v>
      </c>
      <c r="M74" s="35"/>
      <c r="N74" s="32">
        <v>0</v>
      </c>
      <c r="O74" s="36">
        <f t="shared" si="19"/>
        <v>0</v>
      </c>
      <c r="P74" s="34"/>
      <c r="Q74" s="116"/>
      <c r="R74" s="37">
        <v>1</v>
      </c>
      <c r="S74" s="38">
        <v>1</v>
      </c>
      <c r="T74">
        <v>13494</v>
      </c>
      <c r="U74" s="36">
        <f t="shared" si="20"/>
        <v>13494</v>
      </c>
      <c r="V74" s="34">
        <f t="shared" si="21"/>
        <v>375.8774373259053</v>
      </c>
      <c r="W74" s="34"/>
      <c r="X74" s="40">
        <v>0</v>
      </c>
      <c r="Y74" s="36">
        <f t="shared" si="22"/>
        <v>0</v>
      </c>
      <c r="Z74" s="41">
        <f t="shared" si="23"/>
        <v>0</v>
      </c>
      <c r="AA74" s="34"/>
      <c r="AB74" s="34"/>
      <c r="AC74" s="34"/>
      <c r="AD74" s="37">
        <v>1</v>
      </c>
      <c r="AE74" s="38">
        <v>1</v>
      </c>
      <c r="AF74" s="32">
        <v>13304</v>
      </c>
      <c r="AG74" s="36">
        <f t="shared" si="24"/>
        <v>13304</v>
      </c>
      <c r="AH74" s="34">
        <f t="shared" si="25"/>
        <v>370.5849582172702</v>
      </c>
      <c r="AI74" s="35"/>
      <c r="AJ74" s="32">
        <v>0</v>
      </c>
      <c r="AK74" s="36">
        <f t="shared" si="26"/>
        <v>0</v>
      </c>
      <c r="AL74" s="34">
        <f t="shared" si="27"/>
        <v>0</v>
      </c>
      <c r="AM74" s="35"/>
      <c r="AN74" s="35" t="e">
        <f t="shared" si="28"/>
        <v>#DIV/0!</v>
      </c>
      <c r="AO74" s="42">
        <f t="shared" si="29"/>
        <v>-0.07036545314792816</v>
      </c>
      <c r="AP74" s="37">
        <v>1</v>
      </c>
      <c r="AQ74" s="38">
        <v>1</v>
      </c>
      <c r="AR74" s="26">
        <v>13540</v>
      </c>
      <c r="AS74" s="45">
        <f t="shared" si="30"/>
        <v>13540</v>
      </c>
      <c r="AT74" s="46">
        <f t="shared" si="31"/>
        <v>377.15877437325906</v>
      </c>
      <c r="AU74" s="117"/>
      <c r="AV74" s="26">
        <v>0</v>
      </c>
      <c r="AW74" s="45">
        <f t="shared" si="32"/>
        <v>0</v>
      </c>
      <c r="AX74" s="46">
        <f t="shared" si="33"/>
        <v>0</v>
      </c>
      <c r="AY74" s="47"/>
    </row>
    <row r="75" spans="1:51" s="28" customFormat="1" ht="15" customHeight="1">
      <c r="A75" s="48"/>
      <c r="B75" s="26"/>
      <c r="C75" s="26" t="s">
        <v>52</v>
      </c>
      <c r="D75" s="27">
        <v>82</v>
      </c>
      <c r="E75" s="28">
        <v>1861465</v>
      </c>
      <c r="F75" s="29"/>
      <c r="G75" s="28">
        <v>42.7</v>
      </c>
      <c r="H75" s="30">
        <v>1</v>
      </c>
      <c r="I75" s="31">
        <v>1</v>
      </c>
      <c r="J75" s="32">
        <v>2663</v>
      </c>
      <c r="K75" s="33">
        <f t="shared" si="17"/>
        <v>2663</v>
      </c>
      <c r="L75" s="34">
        <f t="shared" si="18"/>
        <v>62.365339578454325</v>
      </c>
      <c r="M75" s="35"/>
      <c r="N75" s="32">
        <v>0</v>
      </c>
      <c r="O75" s="36">
        <f t="shared" si="19"/>
        <v>0</v>
      </c>
      <c r="P75" s="34"/>
      <c r="Q75" s="116"/>
      <c r="R75" s="37">
        <v>1</v>
      </c>
      <c r="S75" s="38">
        <v>1</v>
      </c>
      <c r="T75">
        <v>2511</v>
      </c>
      <c r="U75" s="36">
        <f t="shared" si="20"/>
        <v>2511</v>
      </c>
      <c r="V75" s="34">
        <f t="shared" si="21"/>
        <v>58.8056206088993</v>
      </c>
      <c r="W75" s="34"/>
      <c r="X75" s="40">
        <v>0</v>
      </c>
      <c r="Y75" s="36">
        <f t="shared" si="22"/>
        <v>0</v>
      </c>
      <c r="Z75" s="41">
        <f t="shared" si="23"/>
        <v>0</v>
      </c>
      <c r="AA75" s="34"/>
      <c r="AB75" s="34"/>
      <c r="AC75" s="34"/>
      <c r="AD75" s="37">
        <v>1</v>
      </c>
      <c r="AE75" s="38">
        <v>1</v>
      </c>
      <c r="AF75" s="32">
        <v>2475</v>
      </c>
      <c r="AG75" s="36">
        <f t="shared" si="24"/>
        <v>2475</v>
      </c>
      <c r="AH75" s="34">
        <f t="shared" si="25"/>
        <v>57.96252927400468</v>
      </c>
      <c r="AI75" s="35"/>
      <c r="AJ75" s="32">
        <v>0</v>
      </c>
      <c r="AK75" s="36">
        <f t="shared" si="26"/>
        <v>0</v>
      </c>
      <c r="AL75" s="34">
        <f t="shared" si="27"/>
        <v>0</v>
      </c>
      <c r="AM75" s="35"/>
      <c r="AN75" s="35" t="e">
        <f t="shared" si="28"/>
        <v>#DIV/0!</v>
      </c>
      <c r="AO75" s="42">
        <f t="shared" si="29"/>
        <v>-0.07059707097258731</v>
      </c>
      <c r="AP75" s="37">
        <v>1</v>
      </c>
      <c r="AQ75" s="38">
        <v>1</v>
      </c>
      <c r="AR75" s="26">
        <v>2519</v>
      </c>
      <c r="AS75" s="45">
        <f t="shared" si="30"/>
        <v>2519</v>
      </c>
      <c r="AT75" s="46">
        <f t="shared" si="31"/>
        <v>58.992974238875874</v>
      </c>
      <c r="AU75" s="117"/>
      <c r="AV75" s="26">
        <v>0</v>
      </c>
      <c r="AW75" s="45">
        <f t="shared" si="32"/>
        <v>0</v>
      </c>
      <c r="AX75" s="46">
        <f t="shared" si="33"/>
        <v>0</v>
      </c>
      <c r="AY75" s="47"/>
    </row>
    <row r="76" spans="1:51" s="28" customFormat="1" ht="15" customHeight="1">
      <c r="A76" s="48"/>
      <c r="B76" s="26"/>
      <c r="C76" s="26" t="s">
        <v>52</v>
      </c>
      <c r="D76" s="27">
        <v>172</v>
      </c>
      <c r="E76" s="28">
        <v>2821300</v>
      </c>
      <c r="F76" s="29"/>
      <c r="G76" s="28">
        <v>64.8</v>
      </c>
      <c r="H76" s="30">
        <v>1</v>
      </c>
      <c r="I76" s="31">
        <v>1</v>
      </c>
      <c r="J76" s="32">
        <v>785</v>
      </c>
      <c r="K76" s="33">
        <f t="shared" si="17"/>
        <v>785</v>
      </c>
      <c r="L76" s="34">
        <f t="shared" si="18"/>
        <v>12.114197530864198</v>
      </c>
      <c r="M76" s="35"/>
      <c r="N76" s="32">
        <v>535</v>
      </c>
      <c r="O76" s="36">
        <f t="shared" si="19"/>
        <v>535</v>
      </c>
      <c r="P76" s="34"/>
      <c r="Q76" s="116"/>
      <c r="R76" s="37">
        <v>1</v>
      </c>
      <c r="S76" s="38">
        <v>1</v>
      </c>
      <c r="T76">
        <v>740</v>
      </c>
      <c r="U76" s="36">
        <f t="shared" si="20"/>
        <v>740</v>
      </c>
      <c r="V76" s="34">
        <f t="shared" si="21"/>
        <v>11.419753086419753</v>
      </c>
      <c r="W76" s="34"/>
      <c r="X76" s="40">
        <v>509</v>
      </c>
      <c r="Y76" s="36">
        <f t="shared" si="22"/>
        <v>509</v>
      </c>
      <c r="Z76" s="41">
        <f t="shared" si="23"/>
        <v>7.854938271604938</v>
      </c>
      <c r="AA76" s="34"/>
      <c r="AB76" s="34"/>
      <c r="AC76" s="34"/>
      <c r="AD76" s="37">
        <v>1</v>
      </c>
      <c r="AE76" s="38">
        <v>1</v>
      </c>
      <c r="AF76" s="32">
        <v>730</v>
      </c>
      <c r="AG76" s="36">
        <f t="shared" si="24"/>
        <v>730</v>
      </c>
      <c r="AH76" s="34">
        <f t="shared" si="25"/>
        <v>11.265432098765432</v>
      </c>
      <c r="AI76" s="35"/>
      <c r="AJ76" s="32">
        <v>683</v>
      </c>
      <c r="AK76" s="36">
        <f t="shared" si="26"/>
        <v>683</v>
      </c>
      <c r="AL76" s="34">
        <f t="shared" si="27"/>
        <v>10.540123456790123</v>
      </c>
      <c r="AM76" s="35"/>
      <c r="AN76" s="35">
        <f t="shared" si="28"/>
        <v>1.0688140556368961</v>
      </c>
      <c r="AO76" s="42">
        <f t="shared" si="29"/>
        <v>-0.07006369426751592</v>
      </c>
      <c r="AP76" s="37">
        <v>1</v>
      </c>
      <c r="AQ76" s="38">
        <v>1</v>
      </c>
      <c r="AR76" s="26">
        <v>743</v>
      </c>
      <c r="AS76" s="45">
        <f t="shared" si="30"/>
        <v>743</v>
      </c>
      <c r="AT76" s="46">
        <f t="shared" si="31"/>
        <v>11.466049382716049</v>
      </c>
      <c r="AU76" s="117"/>
      <c r="AV76" s="26">
        <v>694</v>
      </c>
      <c r="AW76" s="45">
        <f t="shared" si="32"/>
        <v>694</v>
      </c>
      <c r="AX76" s="46">
        <f t="shared" si="33"/>
        <v>10.709876543209877</v>
      </c>
      <c r="AY76" s="47"/>
    </row>
    <row r="77" spans="1:51" s="28" customFormat="1" ht="15" customHeight="1">
      <c r="A77" s="48"/>
      <c r="B77" s="26"/>
      <c r="C77" s="26" t="s">
        <v>52</v>
      </c>
      <c r="D77" s="27">
        <v>173</v>
      </c>
      <c r="E77" s="28">
        <v>2418409</v>
      </c>
      <c r="F77" s="29"/>
      <c r="G77" s="28">
        <v>55.5</v>
      </c>
      <c r="H77" s="30">
        <v>1</v>
      </c>
      <c r="I77" s="31">
        <v>1</v>
      </c>
      <c r="J77" s="32">
        <v>701</v>
      </c>
      <c r="K77" s="33">
        <f t="shared" si="17"/>
        <v>701</v>
      </c>
      <c r="L77" s="34">
        <f t="shared" si="18"/>
        <v>12.63063063063063</v>
      </c>
      <c r="M77" s="35"/>
      <c r="N77" s="32">
        <v>15</v>
      </c>
      <c r="O77" s="36">
        <f t="shared" si="19"/>
        <v>15</v>
      </c>
      <c r="P77" s="34"/>
      <c r="Q77" s="116"/>
      <c r="R77" s="37">
        <v>1</v>
      </c>
      <c r="S77" s="38">
        <v>1</v>
      </c>
      <c r="T77">
        <v>1241</v>
      </c>
      <c r="U77" s="36">
        <f t="shared" si="20"/>
        <v>1241</v>
      </c>
      <c r="V77" s="34">
        <f t="shared" si="21"/>
        <v>22.36036036036036</v>
      </c>
      <c r="W77" s="34"/>
      <c r="X77" s="40">
        <v>15</v>
      </c>
      <c r="Y77" s="36">
        <f t="shared" si="22"/>
        <v>15</v>
      </c>
      <c r="Z77" s="41">
        <f t="shared" si="23"/>
        <v>0.2702702702702703</v>
      </c>
      <c r="AA77" s="34"/>
      <c r="AB77" s="34"/>
      <c r="AC77" s="34"/>
      <c r="AD77" s="37">
        <v>1</v>
      </c>
      <c r="AE77" s="38">
        <v>1</v>
      </c>
      <c r="AF77" s="32">
        <v>6718</v>
      </c>
      <c r="AG77" s="36">
        <f t="shared" si="24"/>
        <v>6718</v>
      </c>
      <c r="AH77" s="34">
        <f t="shared" si="25"/>
        <v>121.04504504504504</v>
      </c>
      <c r="AI77" s="35"/>
      <c r="AJ77" s="32">
        <v>446</v>
      </c>
      <c r="AK77" s="36">
        <f t="shared" si="26"/>
        <v>446</v>
      </c>
      <c r="AL77" s="34">
        <f t="shared" si="27"/>
        <v>8.036036036036036</v>
      </c>
      <c r="AM77" s="35"/>
      <c r="AN77" s="35">
        <f t="shared" si="28"/>
        <v>15.062780269058296</v>
      </c>
      <c r="AO77" s="42">
        <f t="shared" si="29"/>
        <v>8.58345221112696</v>
      </c>
      <c r="AP77" s="37">
        <v>1</v>
      </c>
      <c r="AQ77" s="38">
        <v>1</v>
      </c>
      <c r="AR77" s="26">
        <v>6837</v>
      </c>
      <c r="AS77" s="45">
        <f t="shared" si="30"/>
        <v>6837</v>
      </c>
      <c r="AT77" s="46">
        <f t="shared" si="31"/>
        <v>123.1891891891892</v>
      </c>
      <c r="AU77" s="117"/>
      <c r="AV77" s="26">
        <v>446</v>
      </c>
      <c r="AW77" s="45">
        <f t="shared" si="32"/>
        <v>446</v>
      </c>
      <c r="AX77" s="46">
        <f t="shared" si="33"/>
        <v>8.036036036036036</v>
      </c>
      <c r="AY77" s="47"/>
    </row>
    <row r="78" spans="1:51" s="28" customFormat="1" ht="15" customHeight="1">
      <c r="A78" s="48"/>
      <c r="B78" s="26"/>
      <c r="C78" s="26" t="s">
        <v>52</v>
      </c>
      <c r="D78" s="27">
        <v>174</v>
      </c>
      <c r="E78" s="28">
        <v>1826543</v>
      </c>
      <c r="F78" s="29"/>
      <c r="G78" s="28">
        <v>41.9</v>
      </c>
      <c r="H78" s="49">
        <v>0</v>
      </c>
      <c r="I78" s="50">
        <v>0</v>
      </c>
      <c r="J78" s="32">
        <v>1144</v>
      </c>
      <c r="K78" s="33">
        <f t="shared" si="17"/>
        <v>0</v>
      </c>
      <c r="L78" s="34">
        <f t="shared" si="18"/>
        <v>27.30310262529833</v>
      </c>
      <c r="M78" s="35"/>
      <c r="N78" s="32">
        <v>13</v>
      </c>
      <c r="O78" s="36">
        <f t="shared" si="19"/>
        <v>0</v>
      </c>
      <c r="P78" s="34"/>
      <c r="Q78" s="116"/>
      <c r="R78" s="52">
        <v>0</v>
      </c>
      <c r="S78" s="50">
        <v>0</v>
      </c>
      <c r="T78">
        <v>1307</v>
      </c>
      <c r="U78" s="36">
        <f t="shared" si="20"/>
        <v>0</v>
      </c>
      <c r="V78" s="34">
        <f t="shared" si="21"/>
        <v>31.19331742243437</v>
      </c>
      <c r="W78" s="34"/>
      <c r="X78" s="40">
        <v>12</v>
      </c>
      <c r="Y78" s="36">
        <f t="shared" si="22"/>
        <v>0</v>
      </c>
      <c r="Z78" s="41">
        <f t="shared" si="23"/>
        <v>0.2863961813842482</v>
      </c>
      <c r="AA78" s="34"/>
      <c r="AB78" s="34"/>
      <c r="AC78" s="34"/>
      <c r="AD78" s="52">
        <v>0</v>
      </c>
      <c r="AE78" s="50">
        <v>0</v>
      </c>
      <c r="AF78" s="32">
        <v>4899</v>
      </c>
      <c r="AG78" s="36">
        <f t="shared" si="24"/>
        <v>0</v>
      </c>
      <c r="AH78" s="34">
        <f t="shared" si="25"/>
        <v>116.92124105011933</v>
      </c>
      <c r="AI78" s="35"/>
      <c r="AJ78" s="32">
        <v>308</v>
      </c>
      <c r="AK78" s="36">
        <f t="shared" si="26"/>
        <v>0</v>
      </c>
      <c r="AL78" s="34">
        <f t="shared" si="27"/>
        <v>7.350835322195704</v>
      </c>
      <c r="AM78" s="35"/>
      <c r="AN78" s="35" t="e">
        <f t="shared" si="28"/>
        <v>#DIV/0!</v>
      </c>
      <c r="AO78" s="42" t="e">
        <f t="shared" si="29"/>
        <v>#DIV/0!</v>
      </c>
      <c r="AP78" s="52">
        <v>0</v>
      </c>
      <c r="AQ78" s="50">
        <v>0</v>
      </c>
      <c r="AR78" s="26">
        <v>4986</v>
      </c>
      <c r="AS78" s="45">
        <f t="shared" si="30"/>
        <v>0</v>
      </c>
      <c r="AT78" s="46">
        <f t="shared" si="31"/>
        <v>118.99761336515513</v>
      </c>
      <c r="AU78" s="117"/>
      <c r="AV78" s="26">
        <v>313</v>
      </c>
      <c r="AW78" s="45">
        <f t="shared" si="32"/>
        <v>0</v>
      </c>
      <c r="AX78" s="46">
        <f t="shared" si="33"/>
        <v>7.470167064439141</v>
      </c>
      <c r="AY78" s="47"/>
    </row>
    <row r="79" spans="1:51" s="28" customFormat="1" ht="15" customHeight="1">
      <c r="A79" s="48"/>
      <c r="B79" s="26"/>
      <c r="C79" s="26" t="s">
        <v>52</v>
      </c>
      <c r="D79" s="27">
        <v>175</v>
      </c>
      <c r="E79" s="28">
        <v>5149244</v>
      </c>
      <c r="F79" s="29"/>
      <c r="G79" s="28">
        <v>118.2</v>
      </c>
      <c r="H79" s="30">
        <v>1</v>
      </c>
      <c r="I79" s="31">
        <v>1</v>
      </c>
      <c r="J79" s="32">
        <v>3972</v>
      </c>
      <c r="K79" s="33">
        <f t="shared" si="17"/>
        <v>3972</v>
      </c>
      <c r="L79" s="34">
        <f t="shared" si="18"/>
        <v>33.60406091370558</v>
      </c>
      <c r="M79" s="35"/>
      <c r="N79" s="32">
        <v>10</v>
      </c>
      <c r="O79" s="36">
        <f t="shared" si="19"/>
        <v>10</v>
      </c>
      <c r="P79" s="34"/>
      <c r="Q79" s="116"/>
      <c r="R79" s="37">
        <v>1</v>
      </c>
      <c r="S79" s="38">
        <v>1</v>
      </c>
      <c r="T79">
        <v>4138</v>
      </c>
      <c r="U79" s="36">
        <f t="shared" si="20"/>
        <v>4138</v>
      </c>
      <c r="V79" s="34">
        <f t="shared" si="21"/>
        <v>35.008460236886634</v>
      </c>
      <c r="W79" s="34"/>
      <c r="X79" s="40">
        <v>10</v>
      </c>
      <c r="Y79" s="36">
        <f t="shared" si="22"/>
        <v>10</v>
      </c>
      <c r="Z79" s="41">
        <f t="shared" si="23"/>
        <v>0.08460236886632826</v>
      </c>
      <c r="AA79" s="34"/>
      <c r="AB79" s="34"/>
      <c r="AC79" s="34"/>
      <c r="AD79" s="37">
        <v>1</v>
      </c>
      <c r="AE79" s="38">
        <v>1</v>
      </c>
      <c r="AF79" s="32">
        <v>16670</v>
      </c>
      <c r="AG79" s="36">
        <f t="shared" si="24"/>
        <v>16670</v>
      </c>
      <c r="AH79" s="34">
        <f t="shared" si="25"/>
        <v>141.0321489001692</v>
      </c>
      <c r="AI79" s="35"/>
      <c r="AJ79" s="32">
        <v>2691</v>
      </c>
      <c r="AK79" s="36">
        <f t="shared" si="26"/>
        <v>2691</v>
      </c>
      <c r="AL79" s="34">
        <f t="shared" si="27"/>
        <v>22.76649746192893</v>
      </c>
      <c r="AM79" s="35"/>
      <c r="AN79" s="35">
        <f t="shared" si="28"/>
        <v>6.19472315124489</v>
      </c>
      <c r="AO79" s="42">
        <f t="shared" si="29"/>
        <v>3.1968781470292043</v>
      </c>
      <c r="AP79" s="37">
        <v>1</v>
      </c>
      <c r="AQ79" s="38">
        <v>1</v>
      </c>
      <c r="AR79" s="26">
        <v>16966</v>
      </c>
      <c r="AS79" s="45">
        <f t="shared" si="30"/>
        <v>16966</v>
      </c>
      <c r="AT79" s="46">
        <f t="shared" si="31"/>
        <v>143.5363790186125</v>
      </c>
      <c r="AU79" s="117"/>
      <c r="AV79" s="26">
        <v>2691</v>
      </c>
      <c r="AW79" s="45">
        <f t="shared" si="32"/>
        <v>2691</v>
      </c>
      <c r="AX79" s="46">
        <f t="shared" si="33"/>
        <v>22.76649746192893</v>
      </c>
      <c r="AY79" s="47"/>
    </row>
    <row r="80" spans="1:51" s="28" customFormat="1" ht="15" customHeight="1">
      <c r="A80" s="48"/>
      <c r="B80" s="26"/>
      <c r="C80" s="26" t="s">
        <v>52</v>
      </c>
      <c r="D80" s="27">
        <v>176</v>
      </c>
      <c r="E80" s="28">
        <v>3813862</v>
      </c>
      <c r="F80" s="29"/>
      <c r="G80" s="28">
        <v>87.6</v>
      </c>
      <c r="H80" s="49">
        <v>0</v>
      </c>
      <c r="I80" s="50">
        <v>0</v>
      </c>
      <c r="J80" s="32">
        <v>983</v>
      </c>
      <c r="K80" s="33">
        <f t="shared" si="17"/>
        <v>0</v>
      </c>
      <c r="L80" s="34">
        <f t="shared" si="18"/>
        <v>11.221461187214613</v>
      </c>
      <c r="M80" s="35"/>
      <c r="N80" s="32">
        <v>797</v>
      </c>
      <c r="O80" s="36">
        <f t="shared" si="19"/>
        <v>0</v>
      </c>
      <c r="P80" s="34"/>
      <c r="Q80" s="116"/>
      <c r="R80" s="52">
        <v>0</v>
      </c>
      <c r="S80" s="50">
        <v>0</v>
      </c>
      <c r="T80">
        <v>2482</v>
      </c>
      <c r="U80" s="36">
        <f t="shared" si="20"/>
        <v>0</v>
      </c>
      <c r="V80" s="34">
        <f t="shared" si="21"/>
        <v>28.333333333333336</v>
      </c>
      <c r="W80" s="34"/>
      <c r="X80" s="40">
        <v>993</v>
      </c>
      <c r="Y80" s="36">
        <f t="shared" si="22"/>
        <v>0</v>
      </c>
      <c r="Z80" s="41">
        <f t="shared" si="23"/>
        <v>11.335616438356166</v>
      </c>
      <c r="AA80" s="34"/>
      <c r="AB80" s="34"/>
      <c r="AC80" s="34"/>
      <c r="AD80" s="52">
        <v>0</v>
      </c>
      <c r="AE80" s="50">
        <v>0</v>
      </c>
      <c r="AF80" s="32">
        <v>3262</v>
      </c>
      <c r="AG80" s="36">
        <f t="shared" si="24"/>
        <v>0</v>
      </c>
      <c r="AH80" s="34">
        <f t="shared" si="25"/>
        <v>37.237442922374434</v>
      </c>
      <c r="AI80" s="35"/>
      <c r="AJ80" s="32">
        <v>2462</v>
      </c>
      <c r="AK80" s="36">
        <f t="shared" si="26"/>
        <v>0</v>
      </c>
      <c r="AL80" s="34">
        <f t="shared" si="27"/>
        <v>28.10502283105023</v>
      </c>
      <c r="AM80" s="35"/>
      <c r="AN80" s="35" t="e">
        <f t="shared" si="28"/>
        <v>#DIV/0!</v>
      </c>
      <c r="AO80" s="42" t="e">
        <f t="shared" si="29"/>
        <v>#DIV/0!</v>
      </c>
      <c r="AP80" s="52">
        <v>0</v>
      </c>
      <c r="AQ80" s="50">
        <v>0</v>
      </c>
      <c r="AR80" s="26">
        <v>3319</v>
      </c>
      <c r="AS80" s="45">
        <f t="shared" si="30"/>
        <v>0</v>
      </c>
      <c r="AT80" s="46">
        <f t="shared" si="31"/>
        <v>37.88812785388128</v>
      </c>
      <c r="AU80" s="117"/>
      <c r="AV80" s="26">
        <v>2462</v>
      </c>
      <c r="AW80" s="45">
        <f t="shared" si="32"/>
        <v>0</v>
      </c>
      <c r="AX80" s="46">
        <f t="shared" si="33"/>
        <v>28.10502283105023</v>
      </c>
      <c r="AY80" s="47"/>
    </row>
    <row r="81" spans="1:51" s="28" customFormat="1" ht="15" customHeight="1">
      <c r="A81" s="48"/>
      <c r="B81" s="26"/>
      <c r="C81" s="26" t="s">
        <v>52</v>
      </c>
      <c r="D81" s="27">
        <v>182</v>
      </c>
      <c r="E81" s="28">
        <v>4263965</v>
      </c>
      <c r="F81" s="29"/>
      <c r="G81" s="28">
        <v>97.9</v>
      </c>
      <c r="H81" s="30">
        <v>1</v>
      </c>
      <c r="I81" s="31">
        <v>1</v>
      </c>
      <c r="J81" s="32">
        <v>6341</v>
      </c>
      <c r="K81" s="33">
        <f t="shared" si="17"/>
        <v>6341</v>
      </c>
      <c r="L81" s="34">
        <f t="shared" si="18"/>
        <v>64.77017364657814</v>
      </c>
      <c r="M81" s="35"/>
      <c r="N81" s="32">
        <v>10</v>
      </c>
      <c r="O81" s="36">
        <f t="shared" si="19"/>
        <v>10</v>
      </c>
      <c r="P81" s="34"/>
      <c r="Q81" s="116"/>
      <c r="R81" s="37">
        <v>1</v>
      </c>
      <c r="S81" s="38">
        <v>1</v>
      </c>
      <c r="T81">
        <v>11273</v>
      </c>
      <c r="U81" s="36">
        <f t="shared" si="20"/>
        <v>11273</v>
      </c>
      <c r="V81" s="34">
        <f t="shared" si="21"/>
        <v>115.14811031664964</v>
      </c>
      <c r="W81" s="34"/>
      <c r="X81" s="40">
        <v>10</v>
      </c>
      <c r="Y81" s="36">
        <f t="shared" si="22"/>
        <v>10</v>
      </c>
      <c r="Z81" s="41">
        <f t="shared" si="23"/>
        <v>0.10214504596527067</v>
      </c>
      <c r="AA81" s="34"/>
      <c r="AB81" s="34"/>
      <c r="AC81" s="34"/>
      <c r="AD81" s="37">
        <v>1</v>
      </c>
      <c r="AE81" s="38">
        <v>1</v>
      </c>
      <c r="AF81" s="32">
        <v>11112</v>
      </c>
      <c r="AG81" s="36">
        <f t="shared" si="24"/>
        <v>11112</v>
      </c>
      <c r="AH81" s="34">
        <f t="shared" si="25"/>
        <v>113.50357507660878</v>
      </c>
      <c r="AI81" s="35"/>
      <c r="AJ81" s="32">
        <v>10</v>
      </c>
      <c r="AK81" s="36">
        <f t="shared" si="26"/>
        <v>10</v>
      </c>
      <c r="AL81" s="34">
        <f t="shared" si="27"/>
        <v>0.10214504596527067</v>
      </c>
      <c r="AM81" s="35"/>
      <c r="AN81" s="35">
        <f t="shared" si="28"/>
        <v>1111.2</v>
      </c>
      <c r="AO81" s="42">
        <f t="shared" si="29"/>
        <v>0.7524049834410976</v>
      </c>
      <c r="AP81" s="37">
        <v>1</v>
      </c>
      <c r="AQ81" s="38">
        <v>1</v>
      </c>
      <c r="AR81" s="26">
        <v>11309</v>
      </c>
      <c r="AS81" s="45">
        <f t="shared" si="30"/>
        <v>11309</v>
      </c>
      <c r="AT81" s="46">
        <f t="shared" si="31"/>
        <v>115.51583248212461</v>
      </c>
      <c r="AU81" s="117"/>
      <c r="AV81" s="26">
        <v>10</v>
      </c>
      <c r="AW81" s="45">
        <f t="shared" si="32"/>
        <v>10</v>
      </c>
      <c r="AX81" s="46">
        <f t="shared" si="33"/>
        <v>0.10214504596527067</v>
      </c>
      <c r="AY81" s="47"/>
    </row>
    <row r="82" spans="1:51" s="28" customFormat="1" ht="15" customHeight="1">
      <c r="A82" s="48"/>
      <c r="B82" s="26"/>
      <c r="C82" s="26" t="s">
        <v>52</v>
      </c>
      <c r="D82" s="27">
        <v>185</v>
      </c>
      <c r="E82" s="28">
        <v>2259061</v>
      </c>
      <c r="F82" s="29"/>
      <c r="G82" s="28">
        <v>51.9</v>
      </c>
      <c r="H82" s="30">
        <v>1</v>
      </c>
      <c r="I82" s="31">
        <v>1</v>
      </c>
      <c r="J82" s="32">
        <v>979</v>
      </c>
      <c r="K82" s="33">
        <f t="shared" si="17"/>
        <v>979</v>
      </c>
      <c r="L82" s="34">
        <f t="shared" si="18"/>
        <v>18.863198458574182</v>
      </c>
      <c r="M82" s="35"/>
      <c r="N82" s="32">
        <v>94</v>
      </c>
      <c r="O82" s="36">
        <f t="shared" si="19"/>
        <v>94</v>
      </c>
      <c r="P82" s="34"/>
      <c r="Q82" s="116"/>
      <c r="R82" s="37">
        <v>1</v>
      </c>
      <c r="S82" s="38">
        <v>1</v>
      </c>
      <c r="T82">
        <v>923</v>
      </c>
      <c r="U82" s="36">
        <f t="shared" si="20"/>
        <v>923</v>
      </c>
      <c r="V82" s="34">
        <f t="shared" si="21"/>
        <v>17.784200385356456</v>
      </c>
      <c r="W82" s="34"/>
      <c r="X82" s="40">
        <v>185</v>
      </c>
      <c r="Y82" s="36">
        <f t="shared" si="22"/>
        <v>185</v>
      </c>
      <c r="Z82" s="41">
        <f t="shared" si="23"/>
        <v>3.5645472061657033</v>
      </c>
      <c r="AA82" s="34"/>
      <c r="AB82" s="34"/>
      <c r="AC82" s="34"/>
      <c r="AD82" s="37">
        <v>1</v>
      </c>
      <c r="AE82" s="38">
        <v>1</v>
      </c>
      <c r="AF82" s="32">
        <v>910</v>
      </c>
      <c r="AG82" s="36">
        <f t="shared" si="24"/>
        <v>910</v>
      </c>
      <c r="AH82" s="34">
        <f t="shared" si="25"/>
        <v>17.533718689788053</v>
      </c>
      <c r="AI82" s="35"/>
      <c r="AJ82" s="32">
        <v>189</v>
      </c>
      <c r="AK82" s="36">
        <f t="shared" si="26"/>
        <v>189</v>
      </c>
      <c r="AL82" s="34">
        <f t="shared" si="27"/>
        <v>3.641618497109827</v>
      </c>
      <c r="AM82" s="35"/>
      <c r="AN82" s="35">
        <f t="shared" si="28"/>
        <v>4.814814814814815</v>
      </c>
      <c r="AO82" s="42">
        <f t="shared" si="29"/>
        <v>-0.07048008171603677</v>
      </c>
      <c r="AP82" s="37">
        <v>1</v>
      </c>
      <c r="AQ82" s="38">
        <v>1</v>
      </c>
      <c r="AR82" s="26">
        <v>927</v>
      </c>
      <c r="AS82" s="45">
        <f t="shared" si="30"/>
        <v>927</v>
      </c>
      <c r="AT82" s="46">
        <f t="shared" si="31"/>
        <v>17.86127167630058</v>
      </c>
      <c r="AU82" s="117"/>
      <c r="AV82" s="26">
        <v>189</v>
      </c>
      <c r="AW82" s="45">
        <f t="shared" si="32"/>
        <v>189</v>
      </c>
      <c r="AX82" s="46">
        <f t="shared" si="33"/>
        <v>3.641618497109827</v>
      </c>
      <c r="AY82" s="47"/>
    </row>
    <row r="83" spans="1:51" s="28" customFormat="1" ht="15" customHeight="1">
      <c r="A83" s="48"/>
      <c r="B83" s="26"/>
      <c r="C83" s="26" t="s">
        <v>52</v>
      </c>
      <c r="D83" s="27">
        <v>186</v>
      </c>
      <c r="E83" s="28">
        <v>3279891</v>
      </c>
      <c r="F83" s="29"/>
      <c r="G83" s="28">
        <v>75.3</v>
      </c>
      <c r="H83" s="30">
        <v>1</v>
      </c>
      <c r="I83" s="31">
        <v>1</v>
      </c>
      <c r="J83" s="32">
        <v>6053</v>
      </c>
      <c r="K83" s="33">
        <f t="shared" si="17"/>
        <v>6053</v>
      </c>
      <c r="L83" s="34">
        <f t="shared" si="18"/>
        <v>80.3851261620186</v>
      </c>
      <c r="M83" s="35"/>
      <c r="N83" s="32">
        <v>1479</v>
      </c>
      <c r="O83" s="36">
        <f t="shared" si="19"/>
        <v>1479</v>
      </c>
      <c r="P83" s="34"/>
      <c r="Q83" s="116"/>
      <c r="R83" s="37">
        <v>1</v>
      </c>
      <c r="S83" s="38">
        <v>1</v>
      </c>
      <c r="T83">
        <v>5707</v>
      </c>
      <c r="U83" s="36">
        <f t="shared" si="20"/>
        <v>5707</v>
      </c>
      <c r="V83" s="34">
        <f t="shared" si="21"/>
        <v>75.79017264276229</v>
      </c>
      <c r="W83" s="34"/>
      <c r="X83" s="40">
        <v>1479</v>
      </c>
      <c r="Y83" s="36">
        <f t="shared" si="22"/>
        <v>1479</v>
      </c>
      <c r="Z83" s="41">
        <f t="shared" si="23"/>
        <v>19.64143426294821</v>
      </c>
      <c r="AA83" s="34"/>
      <c r="AB83" s="34"/>
      <c r="AC83" s="34"/>
      <c r="AD83" s="37">
        <v>1</v>
      </c>
      <c r="AE83" s="38">
        <v>1</v>
      </c>
      <c r="AF83" s="32">
        <v>5627</v>
      </c>
      <c r="AG83" s="36">
        <f t="shared" si="24"/>
        <v>5627</v>
      </c>
      <c r="AH83" s="34">
        <f t="shared" si="25"/>
        <v>74.72775564409031</v>
      </c>
      <c r="AI83" s="35"/>
      <c r="AJ83" s="32">
        <v>1908</v>
      </c>
      <c r="AK83" s="36">
        <f t="shared" si="26"/>
        <v>1908</v>
      </c>
      <c r="AL83" s="34">
        <f t="shared" si="27"/>
        <v>25.338645418326696</v>
      </c>
      <c r="AM83" s="35"/>
      <c r="AN83" s="35">
        <f t="shared" si="28"/>
        <v>2.94916142557652</v>
      </c>
      <c r="AO83" s="42">
        <f t="shared" si="29"/>
        <v>-0.07037832479762102</v>
      </c>
      <c r="AP83" s="37">
        <v>1</v>
      </c>
      <c r="AQ83" s="38">
        <v>1</v>
      </c>
      <c r="AR83" s="26">
        <v>5727</v>
      </c>
      <c r="AS83" s="45">
        <f t="shared" si="30"/>
        <v>5727</v>
      </c>
      <c r="AT83" s="46">
        <f t="shared" si="31"/>
        <v>76.05577689243029</v>
      </c>
      <c r="AU83" s="117"/>
      <c r="AV83" s="26">
        <v>1908</v>
      </c>
      <c r="AW83" s="45">
        <f t="shared" si="32"/>
        <v>1908</v>
      </c>
      <c r="AX83" s="46">
        <f t="shared" si="33"/>
        <v>25.338645418326696</v>
      </c>
      <c r="AY83" s="47"/>
    </row>
    <row r="84" spans="1:51" s="28" customFormat="1" ht="15" customHeight="1">
      <c r="A84" s="48"/>
      <c r="B84" s="26"/>
      <c r="C84" s="26" t="s">
        <v>52</v>
      </c>
      <c r="D84" s="27">
        <v>187</v>
      </c>
      <c r="E84" s="28">
        <v>2453322</v>
      </c>
      <c r="F84" s="29"/>
      <c r="G84" s="28">
        <v>56.3</v>
      </c>
      <c r="H84" s="30">
        <v>1</v>
      </c>
      <c r="I84" s="31">
        <v>1</v>
      </c>
      <c r="J84" s="32">
        <v>654</v>
      </c>
      <c r="K84" s="33">
        <f t="shared" si="17"/>
        <v>654</v>
      </c>
      <c r="L84" s="34">
        <f t="shared" si="18"/>
        <v>11.616341030195382</v>
      </c>
      <c r="M84" s="35"/>
      <c r="N84" s="32">
        <v>1683</v>
      </c>
      <c r="O84" s="36">
        <f t="shared" si="19"/>
        <v>1683</v>
      </c>
      <c r="P84" s="34"/>
      <c r="Q84" s="116"/>
      <c r="R84" s="37">
        <v>1</v>
      </c>
      <c r="S84" s="38">
        <v>1</v>
      </c>
      <c r="T84">
        <v>616</v>
      </c>
      <c r="U84" s="36">
        <f t="shared" si="20"/>
        <v>616</v>
      </c>
      <c r="V84" s="34">
        <f t="shared" si="21"/>
        <v>10.941385435168739</v>
      </c>
      <c r="W84" s="34"/>
      <c r="X84" s="40">
        <v>1997</v>
      </c>
      <c r="Y84" s="36">
        <f t="shared" si="22"/>
        <v>1997</v>
      </c>
      <c r="Z84" s="41">
        <f t="shared" si="23"/>
        <v>35.47069271758437</v>
      </c>
      <c r="AA84" s="34"/>
      <c r="AB84" s="34"/>
      <c r="AC84" s="34"/>
      <c r="AD84" s="37">
        <v>1</v>
      </c>
      <c r="AE84" s="38">
        <v>1</v>
      </c>
      <c r="AF84" s="32">
        <v>608</v>
      </c>
      <c r="AG84" s="36">
        <f t="shared" si="24"/>
        <v>608</v>
      </c>
      <c r="AH84" s="34">
        <f t="shared" si="25"/>
        <v>10.799289520426289</v>
      </c>
      <c r="AI84" s="35"/>
      <c r="AJ84" s="32">
        <v>2175</v>
      </c>
      <c r="AK84" s="36">
        <f t="shared" si="26"/>
        <v>2175</v>
      </c>
      <c r="AL84" s="34">
        <f t="shared" si="27"/>
        <v>38.63232682060391</v>
      </c>
      <c r="AM84" s="35"/>
      <c r="AN84" s="35">
        <f t="shared" si="28"/>
        <v>0.27954022988505745</v>
      </c>
      <c r="AO84" s="42">
        <f t="shared" si="29"/>
        <v>-0.07033639143730887</v>
      </c>
      <c r="AP84" s="37">
        <v>1</v>
      </c>
      <c r="AQ84" s="38">
        <v>1</v>
      </c>
      <c r="AR84" s="26">
        <v>618</v>
      </c>
      <c r="AS84" s="45">
        <f t="shared" si="30"/>
        <v>618</v>
      </c>
      <c r="AT84" s="46">
        <f t="shared" si="31"/>
        <v>10.976909413854353</v>
      </c>
      <c r="AU84" s="117"/>
      <c r="AV84" s="26">
        <v>2210</v>
      </c>
      <c r="AW84" s="45">
        <f t="shared" si="32"/>
        <v>2210</v>
      </c>
      <c r="AX84" s="46">
        <f t="shared" si="33"/>
        <v>39.253996447602134</v>
      </c>
      <c r="AY84" s="47"/>
    </row>
    <row r="85" spans="1:51" s="28" customFormat="1" ht="15" customHeight="1">
      <c r="A85" s="48"/>
      <c r="B85" s="26"/>
      <c r="C85" s="26" t="s">
        <v>52</v>
      </c>
      <c r="D85" s="27">
        <v>188</v>
      </c>
      <c r="E85" s="28">
        <v>1788507</v>
      </c>
      <c r="F85" s="29"/>
      <c r="G85" s="28">
        <v>41.1</v>
      </c>
      <c r="H85" s="30">
        <v>1</v>
      </c>
      <c r="I85" s="31">
        <v>1</v>
      </c>
      <c r="J85" s="32">
        <v>594</v>
      </c>
      <c r="K85" s="33">
        <f t="shared" si="17"/>
        <v>594</v>
      </c>
      <c r="L85" s="34">
        <f t="shared" si="18"/>
        <v>14.452554744525546</v>
      </c>
      <c r="M85" s="35"/>
      <c r="N85" s="32">
        <v>148</v>
      </c>
      <c r="O85" s="36">
        <f t="shared" si="19"/>
        <v>148</v>
      </c>
      <c r="P85" s="34"/>
      <c r="Q85" s="116"/>
      <c r="R85" s="37">
        <v>1</v>
      </c>
      <c r="S85" s="38">
        <v>1</v>
      </c>
      <c r="T85">
        <v>561</v>
      </c>
      <c r="U85" s="36">
        <f t="shared" si="20"/>
        <v>561</v>
      </c>
      <c r="V85" s="34">
        <f t="shared" si="21"/>
        <v>13.649635036496349</v>
      </c>
      <c r="W85" s="34"/>
      <c r="X85" s="40">
        <v>141</v>
      </c>
      <c r="Y85" s="36">
        <f t="shared" si="22"/>
        <v>141</v>
      </c>
      <c r="Z85" s="41">
        <f t="shared" si="23"/>
        <v>3.4306569343065694</v>
      </c>
      <c r="AA85" s="34"/>
      <c r="AB85" s="34"/>
      <c r="AC85" s="34"/>
      <c r="AD85" s="37">
        <v>1</v>
      </c>
      <c r="AE85" s="38">
        <v>1</v>
      </c>
      <c r="AF85" s="32">
        <v>553</v>
      </c>
      <c r="AG85" s="36">
        <f t="shared" si="24"/>
        <v>553</v>
      </c>
      <c r="AH85" s="34">
        <f t="shared" si="25"/>
        <v>13.454987834549877</v>
      </c>
      <c r="AI85" s="35"/>
      <c r="AJ85" s="32">
        <v>278</v>
      </c>
      <c r="AK85" s="36">
        <f t="shared" si="26"/>
        <v>278</v>
      </c>
      <c r="AL85" s="34">
        <f t="shared" si="27"/>
        <v>6.763990267639903</v>
      </c>
      <c r="AM85" s="35"/>
      <c r="AN85" s="35">
        <f t="shared" si="28"/>
        <v>1.9892086330935252</v>
      </c>
      <c r="AO85" s="42">
        <f t="shared" si="29"/>
        <v>-0.06902356902356903</v>
      </c>
      <c r="AP85" s="37">
        <v>1</v>
      </c>
      <c r="AQ85" s="38">
        <v>1</v>
      </c>
      <c r="AR85" s="26">
        <v>562</v>
      </c>
      <c r="AS85" s="45">
        <f t="shared" si="30"/>
        <v>562</v>
      </c>
      <c r="AT85" s="46">
        <f t="shared" si="31"/>
        <v>13.673965936739659</v>
      </c>
      <c r="AU85" s="117"/>
      <c r="AV85" s="26">
        <v>282</v>
      </c>
      <c r="AW85" s="45">
        <f t="shared" si="32"/>
        <v>282</v>
      </c>
      <c r="AX85" s="46">
        <f t="shared" si="33"/>
        <v>6.861313868613139</v>
      </c>
      <c r="AY85" s="47"/>
    </row>
    <row r="86" spans="1:51" s="28" customFormat="1" ht="15" customHeight="1">
      <c r="A86" s="48"/>
      <c r="C86" s="28" t="s">
        <v>52</v>
      </c>
      <c r="D86" s="27">
        <v>189</v>
      </c>
      <c r="E86" s="28">
        <v>4698520</v>
      </c>
      <c r="F86" s="29"/>
      <c r="G86" s="28">
        <v>107.9</v>
      </c>
      <c r="H86" s="49">
        <v>0</v>
      </c>
      <c r="I86" s="50">
        <v>0</v>
      </c>
      <c r="J86" s="51">
        <v>354</v>
      </c>
      <c r="K86" s="33">
        <f t="shared" si="17"/>
        <v>0</v>
      </c>
      <c r="L86" s="34">
        <f t="shared" si="18"/>
        <v>3.280815569972196</v>
      </c>
      <c r="M86" s="35"/>
      <c r="N86" s="51">
        <v>2308</v>
      </c>
      <c r="O86" s="36">
        <f t="shared" si="19"/>
        <v>0</v>
      </c>
      <c r="P86" s="34"/>
      <c r="Q86" s="116"/>
      <c r="R86" s="52">
        <v>0</v>
      </c>
      <c r="S86" s="50">
        <v>0</v>
      </c>
      <c r="T86">
        <v>334</v>
      </c>
      <c r="U86" s="36">
        <f t="shared" si="20"/>
        <v>0</v>
      </c>
      <c r="V86" s="34">
        <f t="shared" si="21"/>
        <v>3.0954587581093604</v>
      </c>
      <c r="W86" s="34"/>
      <c r="X86" s="40">
        <v>2236</v>
      </c>
      <c r="Y86" s="36">
        <f t="shared" si="22"/>
        <v>0</v>
      </c>
      <c r="Z86" s="41">
        <f t="shared" si="23"/>
        <v>20.72289156626506</v>
      </c>
      <c r="AA86" s="34"/>
      <c r="AB86" s="34"/>
      <c r="AC86" s="34"/>
      <c r="AD86" s="52">
        <v>0</v>
      </c>
      <c r="AE86" s="50">
        <v>0</v>
      </c>
      <c r="AF86" s="51">
        <v>329</v>
      </c>
      <c r="AG86" s="36">
        <f t="shared" si="24"/>
        <v>0</v>
      </c>
      <c r="AH86" s="34">
        <f t="shared" si="25"/>
        <v>3.049119555143651</v>
      </c>
      <c r="AI86" s="35"/>
      <c r="AJ86" s="51">
        <v>2797</v>
      </c>
      <c r="AK86" s="36">
        <f t="shared" si="26"/>
        <v>0</v>
      </c>
      <c r="AL86" s="34">
        <f t="shared" si="27"/>
        <v>25.922150139017607</v>
      </c>
      <c r="AM86" s="35"/>
      <c r="AN86" s="35" t="e">
        <f t="shared" si="28"/>
        <v>#DIV/0!</v>
      </c>
      <c r="AO86" s="42" t="e">
        <f t="shared" si="29"/>
        <v>#DIV/0!</v>
      </c>
      <c r="AP86" s="52">
        <v>0</v>
      </c>
      <c r="AQ86" s="50">
        <v>0</v>
      </c>
      <c r="AR86" s="28">
        <v>335</v>
      </c>
      <c r="AS86" s="45">
        <f t="shared" si="30"/>
        <v>0</v>
      </c>
      <c r="AT86" s="46">
        <f t="shared" si="31"/>
        <v>3.104726598702502</v>
      </c>
      <c r="AU86" s="117"/>
      <c r="AV86" s="28">
        <v>2843</v>
      </c>
      <c r="AW86" s="45">
        <f t="shared" si="32"/>
        <v>0</v>
      </c>
      <c r="AX86" s="46">
        <f t="shared" si="33"/>
        <v>26.34847080630213</v>
      </c>
      <c r="AY86" s="47"/>
    </row>
    <row r="87" spans="1:51" s="28" customFormat="1" ht="15" customHeight="1">
      <c r="A87" s="48"/>
      <c r="D87" s="27"/>
      <c r="F87" s="29"/>
      <c r="H87" s="53"/>
      <c r="I87" s="54"/>
      <c r="J87" s="51"/>
      <c r="K87" s="33"/>
      <c r="L87" s="111"/>
      <c r="M87" s="58"/>
      <c r="N87" s="51"/>
      <c r="O87" s="33"/>
      <c r="P87" s="111"/>
      <c r="Q87" s="112"/>
      <c r="R87" s="55"/>
      <c r="S87" s="56"/>
      <c r="T87" s="51"/>
      <c r="U87" s="111"/>
      <c r="W87" s="111"/>
      <c r="X87" s="113"/>
      <c r="Y87" s="111"/>
      <c r="Z87" s="111"/>
      <c r="AA87" s="111"/>
      <c r="AB87" s="111"/>
      <c r="AC87" s="111"/>
      <c r="AD87" s="55"/>
      <c r="AE87" s="56"/>
      <c r="AF87" s="51"/>
      <c r="AG87" s="33"/>
      <c r="AH87" s="111"/>
      <c r="AI87" s="58"/>
      <c r="AJ87" s="51"/>
      <c r="AK87" s="33"/>
      <c r="AL87" s="111"/>
      <c r="AM87" s="58"/>
      <c r="AN87" s="58"/>
      <c r="AO87" s="59"/>
      <c r="AP87" s="60"/>
      <c r="AQ87" s="61"/>
      <c r="AS87" s="114"/>
      <c r="AT87" s="29"/>
      <c r="AU87" s="115"/>
      <c r="AW87" s="114"/>
      <c r="AX87" s="29"/>
      <c r="AY87" s="62"/>
    </row>
    <row r="88" spans="1:51" s="119" customFormat="1" ht="15" customHeight="1">
      <c r="A88" s="118"/>
      <c r="B88" s="119" t="s">
        <v>56</v>
      </c>
      <c r="D88" s="120"/>
      <c r="F88" s="66">
        <f>G88/640</f>
        <v>1.8978125</v>
      </c>
      <c r="G88" s="64">
        <f>SUM(G66:G87)</f>
        <v>1214.6</v>
      </c>
      <c r="H88" s="67"/>
      <c r="I88" s="68"/>
      <c r="J88" s="64">
        <f>SUM(J66:J87)</f>
        <v>104299</v>
      </c>
      <c r="K88" s="70">
        <f>SUM(K66:K86)</f>
        <v>92782</v>
      </c>
      <c r="L88" s="71">
        <f t="shared" si="18"/>
        <v>85.87106866458093</v>
      </c>
      <c r="M88" s="72">
        <f>K88/G90</f>
        <v>118.95128205128205</v>
      </c>
      <c r="N88" s="64">
        <f>SUM(N66:N87)</f>
        <v>7718</v>
      </c>
      <c r="O88" s="70">
        <f>SUM(O66:O86)</f>
        <v>4600</v>
      </c>
      <c r="P88" s="71">
        <f>N88/$G88</f>
        <v>6.354355343322905</v>
      </c>
      <c r="Q88" s="73">
        <f>O88/G90</f>
        <v>5.897435897435898</v>
      </c>
      <c r="R88" s="74"/>
      <c r="S88" s="121"/>
      <c r="T88" s="69">
        <f>SUM(T66:T87)</f>
        <v>106996</v>
      </c>
      <c r="U88" s="69">
        <f>SUM(U66:U87)</f>
        <v>93801</v>
      </c>
      <c r="V88" s="71">
        <f>T88/G88</f>
        <v>88.091552774576</v>
      </c>
      <c r="W88" s="72">
        <f>U88/$G90</f>
        <v>120.25769230769231</v>
      </c>
      <c r="X88" s="69">
        <f>SUM(X66:X87)</f>
        <v>8184</v>
      </c>
      <c r="Y88" s="69">
        <f>SUM(Y66:Y87)</f>
        <v>4943</v>
      </c>
      <c r="Z88" s="71">
        <f>X88/G88</f>
        <v>6.738020747571217</v>
      </c>
      <c r="AA88" s="72">
        <f>Y88/G90</f>
        <v>6.337179487179487</v>
      </c>
      <c r="AB88" s="71"/>
      <c r="AC88" s="71"/>
      <c r="AD88" s="74"/>
      <c r="AE88" s="121"/>
      <c r="AF88" s="69">
        <f>SUM(AF66:AF87)</f>
        <v>130041</v>
      </c>
      <c r="AG88" s="70">
        <f>SUM(AG66:AG86)</f>
        <v>111135</v>
      </c>
      <c r="AH88" s="71">
        <f t="shared" si="25"/>
        <v>107.06487732586861</v>
      </c>
      <c r="AI88" s="72">
        <f>AG88/$G90</f>
        <v>142.48076923076923</v>
      </c>
      <c r="AJ88" s="69">
        <f>SUM(AJ66:AJ87)</f>
        <v>14870</v>
      </c>
      <c r="AK88" s="70">
        <f>SUM(AK66:AK86)</f>
        <v>9303</v>
      </c>
      <c r="AL88" s="71">
        <f t="shared" si="27"/>
        <v>12.242713650584555</v>
      </c>
      <c r="AM88" s="72">
        <f>AK88/$G90</f>
        <v>11.926923076923076</v>
      </c>
      <c r="AN88" s="72">
        <f>AG88/AK88</f>
        <v>11.946146404385683</v>
      </c>
      <c r="AO88" s="76">
        <f>(AG88-K88)/K88</f>
        <v>0.19780776443706755</v>
      </c>
      <c r="AP88" s="77"/>
      <c r="AQ88" s="122"/>
      <c r="AR88" s="64">
        <f>SUM(AR66:AR87)</f>
        <v>132349</v>
      </c>
      <c r="AS88" s="79">
        <f>SUM(AS66:AS86)</f>
        <v>113108</v>
      </c>
      <c r="AT88" s="66">
        <f t="shared" si="31"/>
        <v>108.96509138811132</v>
      </c>
      <c r="AU88" s="80">
        <f>AS88/$G90</f>
        <v>145.0102564102564</v>
      </c>
      <c r="AV88" s="64">
        <f>SUM(AV66:AV87)</f>
        <v>14987</v>
      </c>
      <c r="AW88" s="79">
        <f>SUM(AW66:AW86)</f>
        <v>9369</v>
      </c>
      <c r="AX88" s="66">
        <f t="shared" si="33"/>
        <v>12.339041659805698</v>
      </c>
      <c r="AY88" s="81">
        <f>AW88/$G90</f>
        <v>12.011538461538462</v>
      </c>
    </row>
    <row r="89" spans="1:54" s="26" customFormat="1" ht="15.75">
      <c r="A89" s="123"/>
      <c r="D89" s="27"/>
      <c r="E89" s="28"/>
      <c r="F89" s="29"/>
      <c r="G89" s="28"/>
      <c r="H89" s="53"/>
      <c r="I89" s="54"/>
      <c r="J89" s="32"/>
      <c r="K89" s="33"/>
      <c r="L89" s="34"/>
      <c r="M89" s="35"/>
      <c r="N89" s="32"/>
      <c r="O89" s="36"/>
      <c r="P89" s="34"/>
      <c r="Q89" s="116"/>
      <c r="R89" s="55">
        <f>SUM(K89)</f>
        <v>0</v>
      </c>
      <c r="S89" s="56"/>
      <c r="T89" s="32"/>
      <c r="U89" s="34"/>
      <c r="V89" s="34"/>
      <c r="W89" s="34"/>
      <c r="X89" s="124"/>
      <c r="Y89" s="34"/>
      <c r="Z89" s="34"/>
      <c r="AA89" s="34"/>
      <c r="AB89" s="34"/>
      <c r="AC89" s="34"/>
      <c r="AD89" s="55">
        <f>SUM(Q89)</f>
        <v>0</v>
      </c>
      <c r="AE89" s="56"/>
      <c r="AF89" s="32"/>
      <c r="AG89" s="36"/>
      <c r="AH89" s="34"/>
      <c r="AI89" s="35"/>
      <c r="AJ89" s="32"/>
      <c r="AK89" s="36"/>
      <c r="AL89" s="34"/>
      <c r="AM89" s="35"/>
      <c r="AN89" s="35"/>
      <c r="AO89" s="42"/>
      <c r="AP89" s="60"/>
      <c r="AQ89" s="61"/>
      <c r="AS89" s="45"/>
      <c r="AT89" s="46"/>
      <c r="AU89" s="35"/>
      <c r="AW89" s="45"/>
      <c r="AX89" s="46"/>
      <c r="AY89" s="47"/>
      <c r="AZ89"/>
      <c r="BA89"/>
      <c r="BB89"/>
    </row>
    <row r="90" spans="1:51" s="100" customFormat="1" ht="15" customHeight="1">
      <c r="A90" s="123"/>
      <c r="B90" s="100" t="s">
        <v>57</v>
      </c>
      <c r="D90" s="101"/>
      <c r="F90" s="85">
        <v>1.2</v>
      </c>
      <c r="G90" s="100">
        <v>780</v>
      </c>
      <c r="H90" s="86"/>
      <c r="I90" s="87"/>
      <c r="J90" s="103"/>
      <c r="K90" s="88">
        <v>92714</v>
      </c>
      <c r="M90" s="90">
        <v>118.9</v>
      </c>
      <c r="O90" s="88">
        <v>1849</v>
      </c>
      <c r="P90" s="85"/>
      <c r="Q90" s="92"/>
      <c r="R90" s="125"/>
      <c r="S90" s="126"/>
      <c r="T90" s="103"/>
      <c r="U90" s="90"/>
      <c r="V90" s="90"/>
      <c r="W90" s="90"/>
      <c r="X90" s="95"/>
      <c r="Y90" s="90"/>
      <c r="Z90" s="90"/>
      <c r="AA90" s="90"/>
      <c r="AB90" s="90"/>
      <c r="AC90" s="90"/>
      <c r="AD90" s="125"/>
      <c r="AE90" s="126"/>
      <c r="AF90" s="103"/>
      <c r="AG90" s="88">
        <v>129229</v>
      </c>
      <c r="AH90" s="90"/>
      <c r="AI90" s="90">
        <v>165.7</v>
      </c>
      <c r="AJ90" s="103"/>
      <c r="AK90" s="88">
        <v>2145</v>
      </c>
      <c r="AL90" s="90"/>
      <c r="AM90" s="90">
        <v>2.8</v>
      </c>
      <c r="AN90" s="90">
        <v>60.2</v>
      </c>
      <c r="AO90" s="106">
        <v>0.394</v>
      </c>
      <c r="AP90" s="127"/>
      <c r="AQ90" s="86"/>
      <c r="AT90" s="72"/>
      <c r="AU90" s="85"/>
      <c r="AX90" s="85"/>
      <c r="AY90" s="128"/>
    </row>
    <row r="91" ht="13.5" thickBot="1"/>
    <row r="92" s="108" customFormat="1" ht="13.5" thickTop="1"/>
    <row r="93" spans="1:51" s="28" customFormat="1" ht="15" customHeight="1">
      <c r="A93" s="129">
        <v>3</v>
      </c>
      <c r="B93" s="100" t="s">
        <v>58</v>
      </c>
      <c r="C93" s="26" t="s">
        <v>52</v>
      </c>
      <c r="D93" s="27">
        <v>39</v>
      </c>
      <c r="E93" s="28">
        <v>2320557</v>
      </c>
      <c r="F93" s="29"/>
      <c r="G93" s="28">
        <v>53.3</v>
      </c>
      <c r="H93" s="30">
        <v>1</v>
      </c>
      <c r="I93" s="31">
        <v>1</v>
      </c>
      <c r="J93" s="32">
        <v>5223</v>
      </c>
      <c r="K93" s="33">
        <f>J93*$H93</f>
        <v>5223</v>
      </c>
      <c r="L93" s="34">
        <f aca="true" t="shared" si="34" ref="L93:L98">J93/$G93</f>
        <v>97.99249530956848</v>
      </c>
      <c r="M93" s="35"/>
      <c r="N93" s="32">
        <v>172</v>
      </c>
      <c r="O93" s="36">
        <f>N93*$I93</f>
        <v>172</v>
      </c>
      <c r="P93" s="34"/>
      <c r="Q93" s="116"/>
      <c r="R93" s="37">
        <v>1</v>
      </c>
      <c r="S93" s="38">
        <v>1</v>
      </c>
      <c r="T93">
        <v>4925</v>
      </c>
      <c r="U93" s="36">
        <f>T93*R93</f>
        <v>4925</v>
      </c>
      <c r="V93" s="34">
        <f>T93/$G93</f>
        <v>92.40150093808631</v>
      </c>
      <c r="W93" s="34"/>
      <c r="X93" s="40">
        <v>190</v>
      </c>
      <c r="Y93" s="36">
        <f>X93*S93</f>
        <v>190</v>
      </c>
      <c r="Z93" s="41">
        <f>X93/$G93</f>
        <v>3.5647279549718576</v>
      </c>
      <c r="AA93" s="34"/>
      <c r="AB93" s="34"/>
      <c r="AC93" s="34"/>
      <c r="AD93" s="37">
        <v>1</v>
      </c>
      <c r="AE93" s="38">
        <v>1</v>
      </c>
      <c r="AF93" s="32">
        <v>5266</v>
      </c>
      <c r="AG93" s="36">
        <f>AF93*AD93</f>
        <v>5266</v>
      </c>
      <c r="AH93" s="34">
        <f>AF93/$G93</f>
        <v>98.79924953095686</v>
      </c>
      <c r="AI93" s="35"/>
      <c r="AJ93" s="32">
        <v>213</v>
      </c>
      <c r="AK93" s="36">
        <f>AJ93*$I93</f>
        <v>213</v>
      </c>
      <c r="AL93" s="34">
        <f>AJ93/$G93</f>
        <v>3.9962476547842405</v>
      </c>
      <c r="AM93" s="35"/>
      <c r="AN93" s="35">
        <f>AG93/AK93</f>
        <v>24.72300469483568</v>
      </c>
      <c r="AO93" s="42">
        <f>(AG93-K93)/K93</f>
        <v>0.00823281638904844</v>
      </c>
      <c r="AP93" s="37">
        <v>1</v>
      </c>
      <c r="AQ93" s="38">
        <v>1</v>
      </c>
      <c r="AR93" s="26">
        <v>5359</v>
      </c>
      <c r="AS93" s="45">
        <f>AR93*$H93</f>
        <v>5359</v>
      </c>
      <c r="AT93" s="46">
        <f>AR93/$G93</f>
        <v>100.54409005628519</v>
      </c>
      <c r="AU93" s="117"/>
      <c r="AV93" s="26">
        <v>216</v>
      </c>
      <c r="AW93" s="45">
        <f>AV93*$AQ93</f>
        <v>216</v>
      </c>
      <c r="AX93" s="46">
        <f>AV93/$G93</f>
        <v>4.0525328330206385</v>
      </c>
      <c r="AY93" s="47"/>
    </row>
    <row r="94" spans="2:51" s="28" customFormat="1" ht="15" customHeight="1">
      <c r="B94" s="26"/>
      <c r="C94" s="26" t="s">
        <v>52</v>
      </c>
      <c r="D94" s="27">
        <v>42</v>
      </c>
      <c r="E94" s="28">
        <v>1172671</v>
      </c>
      <c r="F94" s="29"/>
      <c r="G94" s="28">
        <v>26.9</v>
      </c>
      <c r="H94" s="30">
        <v>1</v>
      </c>
      <c r="I94" s="31">
        <v>1</v>
      </c>
      <c r="J94" s="32">
        <v>3518</v>
      </c>
      <c r="K94" s="33">
        <f>J94*$H94</f>
        <v>3518</v>
      </c>
      <c r="L94" s="34">
        <f t="shared" si="34"/>
        <v>130.78066914498143</v>
      </c>
      <c r="M94" s="35"/>
      <c r="N94" s="32">
        <v>350</v>
      </c>
      <c r="O94" s="36">
        <f>N94*$I94</f>
        <v>350</v>
      </c>
      <c r="P94" s="34"/>
      <c r="Q94" s="116"/>
      <c r="R94" s="37">
        <v>1</v>
      </c>
      <c r="S94" s="38">
        <v>1</v>
      </c>
      <c r="T94">
        <v>3318</v>
      </c>
      <c r="U94" s="36">
        <f>T94*R94</f>
        <v>3318</v>
      </c>
      <c r="V94" s="34">
        <f>T94/$G94</f>
        <v>123.3457249070632</v>
      </c>
      <c r="W94" s="34"/>
      <c r="X94" s="40">
        <v>405</v>
      </c>
      <c r="Y94" s="36">
        <f>X94*S94</f>
        <v>405</v>
      </c>
      <c r="Z94" s="41">
        <f>X94/$G94</f>
        <v>15.055762081784387</v>
      </c>
      <c r="AA94" s="34"/>
      <c r="AB94" s="34"/>
      <c r="AC94" s="34"/>
      <c r="AD94" s="37">
        <v>1</v>
      </c>
      <c r="AE94" s="38">
        <v>1</v>
      </c>
      <c r="AF94" s="32">
        <v>3917</v>
      </c>
      <c r="AG94" s="36">
        <f>AF94*AD94</f>
        <v>3917</v>
      </c>
      <c r="AH94" s="34">
        <f>AF94/$G94</f>
        <v>145.61338289962825</v>
      </c>
      <c r="AI94" s="35"/>
      <c r="AJ94" s="32">
        <v>440</v>
      </c>
      <c r="AK94" s="36">
        <f>AJ94*$I94</f>
        <v>440</v>
      </c>
      <c r="AL94" s="34">
        <f>AJ94/$G94</f>
        <v>16.356877323420075</v>
      </c>
      <c r="AM94" s="35"/>
      <c r="AN94" s="35">
        <f>AG94/AK94</f>
        <v>8.902272727272727</v>
      </c>
      <c r="AO94" s="42">
        <f>(AG94-K94)/K94</f>
        <v>0.11341671404206936</v>
      </c>
      <c r="AP94" s="37">
        <v>1</v>
      </c>
      <c r="AQ94" s="38">
        <v>1</v>
      </c>
      <c r="AR94" s="26">
        <v>3987</v>
      </c>
      <c r="AS94" s="45">
        <f>AR94*$H94</f>
        <v>3987</v>
      </c>
      <c r="AT94" s="46">
        <f>AR94/$G94</f>
        <v>148.21561338289965</v>
      </c>
      <c r="AU94" s="117"/>
      <c r="AV94" s="26">
        <v>447</v>
      </c>
      <c r="AW94" s="45">
        <f>AV94*$AQ94</f>
        <v>447</v>
      </c>
      <c r="AX94" s="46">
        <f>AV94/$G94</f>
        <v>16.617100371747213</v>
      </c>
      <c r="AY94" s="47"/>
    </row>
    <row r="95" spans="1:51" s="28" customFormat="1" ht="15" customHeight="1">
      <c r="A95" s="123"/>
      <c r="C95" s="28" t="s">
        <v>52</v>
      </c>
      <c r="D95" s="27">
        <v>90</v>
      </c>
      <c r="E95" s="28">
        <v>5875065</v>
      </c>
      <c r="F95" s="29"/>
      <c r="G95" s="28">
        <v>134.9</v>
      </c>
      <c r="H95" s="49">
        <v>0</v>
      </c>
      <c r="I95" s="50">
        <v>0</v>
      </c>
      <c r="J95" s="51">
        <v>7828</v>
      </c>
      <c r="K95" s="33">
        <f>J95*$H95</f>
        <v>0</v>
      </c>
      <c r="L95" s="34">
        <f t="shared" si="34"/>
        <v>58.028169014084504</v>
      </c>
      <c r="M95" s="35"/>
      <c r="N95" s="51">
        <v>165</v>
      </c>
      <c r="O95" s="36">
        <f>N95*$I95</f>
        <v>0</v>
      </c>
      <c r="P95" s="34"/>
      <c r="Q95" s="116"/>
      <c r="R95" s="52">
        <v>0</v>
      </c>
      <c r="S95" s="50">
        <v>0</v>
      </c>
      <c r="T95">
        <v>7382</v>
      </c>
      <c r="U95" s="36">
        <f>T95*R95</f>
        <v>0</v>
      </c>
      <c r="V95" s="34">
        <f>T95/$G95</f>
        <v>54.722016308376574</v>
      </c>
      <c r="W95" s="34"/>
      <c r="X95" s="40">
        <v>157</v>
      </c>
      <c r="Y95" s="36">
        <f>X95*S95</f>
        <v>0</v>
      </c>
      <c r="Z95" s="41">
        <f>X95/$G95</f>
        <v>1.1638250555967382</v>
      </c>
      <c r="AA95" s="34"/>
      <c r="AB95" s="34"/>
      <c r="AC95" s="34"/>
      <c r="AD95" s="52">
        <v>0</v>
      </c>
      <c r="AE95" s="50">
        <v>0</v>
      </c>
      <c r="AF95" s="51">
        <v>7278</v>
      </c>
      <c r="AG95" s="36">
        <f>AF95*AD95</f>
        <v>0</v>
      </c>
      <c r="AH95" s="34">
        <f>AF95/$G95</f>
        <v>53.951074870274276</v>
      </c>
      <c r="AI95" s="35"/>
      <c r="AJ95" s="51">
        <v>172</v>
      </c>
      <c r="AK95" s="36">
        <f>AJ95*$I95</f>
        <v>0</v>
      </c>
      <c r="AL95" s="34">
        <f>AJ95/$G95</f>
        <v>1.2750185322461083</v>
      </c>
      <c r="AM95" s="35"/>
      <c r="AN95" s="35" t="e">
        <f>AG95/AK95</f>
        <v>#DIV/0!</v>
      </c>
      <c r="AO95" s="42" t="e">
        <f>(AG95-K95)/K95</f>
        <v>#DIV/0!</v>
      </c>
      <c r="AP95" s="52">
        <v>0</v>
      </c>
      <c r="AQ95" s="50">
        <v>0</v>
      </c>
      <c r="AR95" s="28">
        <v>7407</v>
      </c>
      <c r="AS95" s="45">
        <f>AR95*$H95</f>
        <v>0</v>
      </c>
      <c r="AT95" s="46">
        <f>AR95/$G95</f>
        <v>54.90733876945885</v>
      </c>
      <c r="AU95" s="117"/>
      <c r="AV95" s="28">
        <v>175</v>
      </c>
      <c r="AW95" s="45">
        <f>AV95*$AQ95</f>
        <v>0</v>
      </c>
      <c r="AX95" s="46">
        <f>AV95/$G95</f>
        <v>1.2972572275759822</v>
      </c>
      <c r="AY95" s="47"/>
    </row>
    <row r="96" spans="1:51" s="28" customFormat="1" ht="15" customHeight="1">
      <c r="A96" s="123"/>
      <c r="B96" s="26"/>
      <c r="C96" s="26" t="s">
        <v>52</v>
      </c>
      <c r="D96" s="27">
        <v>91</v>
      </c>
      <c r="E96" s="28">
        <v>4981030</v>
      </c>
      <c r="F96" s="29"/>
      <c r="G96" s="28">
        <v>114.3</v>
      </c>
      <c r="H96" s="30">
        <v>1</v>
      </c>
      <c r="I96" s="31">
        <v>1</v>
      </c>
      <c r="J96" s="32">
        <v>545</v>
      </c>
      <c r="K96" s="33">
        <f>J96*$H96</f>
        <v>545</v>
      </c>
      <c r="L96" s="34">
        <f t="shared" si="34"/>
        <v>4.768153980752406</v>
      </c>
      <c r="M96" s="35"/>
      <c r="N96" s="32">
        <v>322</v>
      </c>
      <c r="O96" s="36">
        <f>N96*$I96</f>
        <v>322</v>
      </c>
      <c r="P96" s="34"/>
      <c r="Q96" s="116"/>
      <c r="R96" s="37">
        <v>1</v>
      </c>
      <c r="S96" s="38">
        <v>1</v>
      </c>
      <c r="T96">
        <v>514</v>
      </c>
      <c r="U96" s="36">
        <f>T96*R96</f>
        <v>514</v>
      </c>
      <c r="V96" s="34">
        <f>T96/$G96</f>
        <v>4.496937882764654</v>
      </c>
      <c r="W96" s="34"/>
      <c r="X96" s="40">
        <v>307</v>
      </c>
      <c r="Y96" s="36">
        <f>X96*S96</f>
        <v>307</v>
      </c>
      <c r="Z96" s="41">
        <f>X96/$G96</f>
        <v>2.6859142607174102</v>
      </c>
      <c r="AA96" s="34"/>
      <c r="AB96" s="34"/>
      <c r="AC96" s="34"/>
      <c r="AD96" s="37">
        <v>1</v>
      </c>
      <c r="AE96" s="38">
        <v>1</v>
      </c>
      <c r="AF96" s="32">
        <v>507</v>
      </c>
      <c r="AG96" s="36">
        <f>AF96*AD96</f>
        <v>507</v>
      </c>
      <c r="AH96" s="34">
        <f>AF96/$G96</f>
        <v>4.435695538057743</v>
      </c>
      <c r="AI96" s="35"/>
      <c r="AJ96" s="32">
        <v>337</v>
      </c>
      <c r="AK96" s="36">
        <f>AJ96*$I96</f>
        <v>337</v>
      </c>
      <c r="AL96" s="34">
        <f>AJ96/$G96</f>
        <v>2.9483814523184604</v>
      </c>
      <c r="AM96" s="35"/>
      <c r="AN96" s="35">
        <f>AG96/AK96</f>
        <v>1.5044510385756678</v>
      </c>
      <c r="AO96" s="42">
        <f>(AG96-K96)/K96</f>
        <v>-0.06972477064220184</v>
      </c>
      <c r="AP96" s="37">
        <v>1</v>
      </c>
      <c r="AQ96" s="38">
        <v>1</v>
      </c>
      <c r="AR96" s="26">
        <v>516</v>
      </c>
      <c r="AS96" s="45">
        <f>AR96*$H96</f>
        <v>516</v>
      </c>
      <c r="AT96" s="46">
        <f>AR96/$G96</f>
        <v>4.514435695538058</v>
      </c>
      <c r="AU96" s="117"/>
      <c r="AV96" s="26">
        <v>342</v>
      </c>
      <c r="AW96" s="45">
        <f>AV96*$AQ96</f>
        <v>342</v>
      </c>
      <c r="AX96" s="46">
        <f>AV96/$G96</f>
        <v>2.9921259842519685</v>
      </c>
      <c r="AY96" s="47"/>
    </row>
    <row r="97" spans="1:51" s="28" customFormat="1" ht="15" customHeight="1">
      <c r="A97" s="123"/>
      <c r="D97" s="27"/>
      <c r="F97" s="29"/>
      <c r="H97" s="53"/>
      <c r="I97" s="54"/>
      <c r="J97" s="51"/>
      <c r="K97" s="33"/>
      <c r="L97" s="111"/>
      <c r="M97" s="58"/>
      <c r="N97" s="51"/>
      <c r="O97" s="33"/>
      <c r="P97" s="111"/>
      <c r="Q97" s="112"/>
      <c r="R97" s="55"/>
      <c r="S97" s="56"/>
      <c r="T97"/>
      <c r="U97" s="111"/>
      <c r="V97" s="111"/>
      <c r="W97" s="111"/>
      <c r="X97" s="113"/>
      <c r="Y97" s="111"/>
      <c r="Z97" s="111"/>
      <c r="AA97" s="111"/>
      <c r="AB97" s="111"/>
      <c r="AC97" s="111"/>
      <c r="AD97" s="55"/>
      <c r="AE97" s="56"/>
      <c r="AF97" s="51"/>
      <c r="AG97" s="33"/>
      <c r="AH97" s="111"/>
      <c r="AI97" s="58"/>
      <c r="AJ97" s="51"/>
      <c r="AK97" s="33"/>
      <c r="AL97" s="111"/>
      <c r="AM97" s="58"/>
      <c r="AN97" s="58"/>
      <c r="AO97" s="59"/>
      <c r="AP97" s="60"/>
      <c r="AQ97" s="61"/>
      <c r="AS97" s="114"/>
      <c r="AT97" s="29"/>
      <c r="AU97" s="115"/>
      <c r="AW97" s="114"/>
      <c r="AX97" s="29"/>
      <c r="AY97" s="62"/>
    </row>
    <row r="98" spans="1:51" s="119" customFormat="1" ht="15" customHeight="1">
      <c r="A98" s="118"/>
      <c r="B98" s="119" t="s">
        <v>59</v>
      </c>
      <c r="D98" s="120"/>
      <c r="F98" s="66">
        <f>G98/640</f>
        <v>0.5146875</v>
      </c>
      <c r="G98" s="119">
        <f>SUM(G93:G97)</f>
        <v>329.4</v>
      </c>
      <c r="H98" s="67"/>
      <c r="I98" s="68"/>
      <c r="J98" s="64">
        <f>SUM(J93:J97)</f>
        <v>17114</v>
      </c>
      <c r="K98" s="70">
        <f>SUM(K93:K96)</f>
        <v>9286</v>
      </c>
      <c r="L98" s="71">
        <f t="shared" si="34"/>
        <v>51.95506982392229</v>
      </c>
      <c r="M98" s="72">
        <f>SUM(M93:M96)</f>
        <v>0</v>
      </c>
      <c r="N98" s="64">
        <f>SUM(N93:N97)</f>
        <v>1009</v>
      </c>
      <c r="O98" s="70">
        <f>SUM(O93:O96)</f>
        <v>844</v>
      </c>
      <c r="P98" s="71">
        <f>N98/$G98</f>
        <v>3.0631451123254405</v>
      </c>
      <c r="Q98" s="73">
        <f>O98/G100</f>
        <v>3.246153846153846</v>
      </c>
      <c r="R98" s="74"/>
      <c r="S98" s="121"/>
      <c r="T98" s="64">
        <f>SUM(T93:T97)</f>
        <v>16139</v>
      </c>
      <c r="U98" s="70">
        <f>SUM(U93:U97)</f>
        <v>8757</v>
      </c>
      <c r="V98" s="71">
        <f>T98/G98</f>
        <v>48.995142683667275</v>
      </c>
      <c r="W98" s="72">
        <f>U98/$G100</f>
        <v>33.68076923076923</v>
      </c>
      <c r="X98" s="64">
        <f>SUM(X93:X97)</f>
        <v>1059</v>
      </c>
      <c r="Y98" s="69">
        <f>SUM(Y93:Y97)</f>
        <v>902</v>
      </c>
      <c r="Z98" s="71">
        <f>X98/G98</f>
        <v>3.2149362477231334</v>
      </c>
      <c r="AA98" s="72">
        <f>Y98/G100</f>
        <v>3.4692307692307693</v>
      </c>
      <c r="AB98" s="71"/>
      <c r="AC98" s="71"/>
      <c r="AD98" s="74"/>
      <c r="AE98" s="121"/>
      <c r="AF98" s="69">
        <f>SUM(AF93:AF97)</f>
        <v>16968</v>
      </c>
      <c r="AG98" s="70">
        <f>SUM(AG93:AG96)</f>
        <v>9690</v>
      </c>
      <c r="AH98" s="71">
        <f>AF98/$G98</f>
        <v>51.51183970856103</v>
      </c>
      <c r="AI98" s="72">
        <f>AG98/$G100</f>
        <v>37.26923076923077</v>
      </c>
      <c r="AJ98" s="69">
        <f>SUM(AJ93:AJ97)</f>
        <v>1162</v>
      </c>
      <c r="AK98" s="70">
        <f>SUM(AK93:AK96)</f>
        <v>990</v>
      </c>
      <c r="AL98" s="71">
        <f>AJ98/$G98</f>
        <v>3.5276259866423803</v>
      </c>
      <c r="AM98" s="72">
        <f>AK98/$G100</f>
        <v>3.8076923076923075</v>
      </c>
      <c r="AN98" s="72">
        <f>AG98/AK98</f>
        <v>9.787878787878787</v>
      </c>
      <c r="AO98" s="76">
        <f>(AG98-K98)/K98</f>
        <v>0.0435063536506569</v>
      </c>
      <c r="AP98" s="77"/>
      <c r="AQ98" s="122"/>
      <c r="AR98" s="64">
        <f>SUM(AR93:AR96)</f>
        <v>17269</v>
      </c>
      <c r="AS98" s="79">
        <f>SUM(AS93:AS96)</f>
        <v>9862</v>
      </c>
      <c r="AT98" s="66">
        <f>AR98/$G98</f>
        <v>52.425622343655135</v>
      </c>
      <c r="AU98" s="80">
        <f>AS98/$G100</f>
        <v>37.93076923076923</v>
      </c>
      <c r="AV98" s="64">
        <f>SUM(AV93:AV97)</f>
        <v>1180</v>
      </c>
      <c r="AW98" s="79">
        <f>SUM(AW93:AW96)</f>
        <v>1005</v>
      </c>
      <c r="AX98" s="66">
        <f>AV98/$G98</f>
        <v>3.5822707953855497</v>
      </c>
      <c r="AY98" s="81">
        <f>AW98/$G100</f>
        <v>3.8653846153846154</v>
      </c>
    </row>
    <row r="99" spans="1:54" s="26" customFormat="1" ht="15.75">
      <c r="A99" s="123"/>
      <c r="D99" s="27"/>
      <c r="E99" s="28"/>
      <c r="F99" s="29"/>
      <c r="G99" s="28"/>
      <c r="H99" s="53"/>
      <c r="I99" s="54"/>
      <c r="J99" s="32"/>
      <c r="K99" s="33"/>
      <c r="L99" s="34"/>
      <c r="M99" s="35"/>
      <c r="N99" s="32"/>
      <c r="O99" s="36"/>
      <c r="P99" s="34"/>
      <c r="Q99" s="116"/>
      <c r="R99" s="55"/>
      <c r="S99" s="56"/>
      <c r="T99"/>
      <c r="U99" s="34"/>
      <c r="V99" s="34"/>
      <c r="W99" s="34"/>
      <c r="X99" s="124"/>
      <c r="Y99" s="34"/>
      <c r="Z99" s="34"/>
      <c r="AA99" s="34"/>
      <c r="AB99" s="34"/>
      <c r="AC99" s="34"/>
      <c r="AD99" s="55"/>
      <c r="AE99" s="56"/>
      <c r="AF99" s="32"/>
      <c r="AG99" s="36"/>
      <c r="AH99" s="34"/>
      <c r="AI99" s="35"/>
      <c r="AJ99" s="32"/>
      <c r="AK99" s="36"/>
      <c r="AL99" s="34"/>
      <c r="AM99" s="35"/>
      <c r="AN99" s="35"/>
      <c r="AO99" s="42"/>
      <c r="AP99" s="60"/>
      <c r="AQ99" s="61"/>
      <c r="AS99" s="45"/>
      <c r="AT99" s="46"/>
      <c r="AU99" s="35"/>
      <c r="AW99" s="45"/>
      <c r="AX99" s="46"/>
      <c r="AY99" s="47"/>
      <c r="AZ99"/>
      <c r="BA99"/>
      <c r="BB99"/>
    </row>
    <row r="100" spans="1:51" s="100" customFormat="1" ht="15" customHeight="1">
      <c r="A100" s="123"/>
      <c r="B100" s="100" t="s">
        <v>60</v>
      </c>
      <c r="D100" s="101"/>
      <c r="F100" s="85">
        <v>0.4</v>
      </c>
      <c r="G100" s="100">
        <v>260</v>
      </c>
      <c r="H100" s="86"/>
      <c r="I100" s="87"/>
      <c r="K100" s="83">
        <v>18170</v>
      </c>
      <c r="M100" s="90">
        <v>69.9</v>
      </c>
      <c r="O100" s="83">
        <v>1338</v>
      </c>
      <c r="P100" s="85"/>
      <c r="Q100" s="92"/>
      <c r="R100" s="125"/>
      <c r="S100" s="130"/>
      <c r="T100" s="103"/>
      <c r="U100" s="90"/>
      <c r="V100" s="90"/>
      <c r="W100" s="90"/>
      <c r="X100" s="95"/>
      <c r="Y100" s="90"/>
      <c r="Z100" s="90"/>
      <c r="AA100" s="90"/>
      <c r="AB100" s="90"/>
      <c r="AC100" s="90"/>
      <c r="AD100" s="125"/>
      <c r="AE100" s="130"/>
      <c r="AF100" s="103"/>
      <c r="AG100" s="88">
        <v>19078</v>
      </c>
      <c r="AH100" s="90"/>
      <c r="AI100" s="90">
        <v>73</v>
      </c>
      <c r="AJ100" s="103"/>
      <c r="AK100" s="88">
        <v>1552</v>
      </c>
      <c r="AL100" s="90"/>
      <c r="AM100" s="90">
        <v>6</v>
      </c>
      <c r="AN100" s="90">
        <v>12.3</v>
      </c>
      <c r="AO100" s="106">
        <v>0.05</v>
      </c>
      <c r="AP100" s="127"/>
      <c r="AQ100" s="87"/>
      <c r="AT100" s="85"/>
      <c r="AU100" s="85"/>
      <c r="AX100" s="85"/>
      <c r="AY100" s="128"/>
    </row>
    <row r="101" ht="13.5" thickBot="1"/>
    <row r="102" s="108" customFormat="1" ht="13.5" thickTop="1"/>
    <row r="103" spans="1:51" s="28" customFormat="1" ht="15" customHeight="1">
      <c r="A103" s="129">
        <v>4</v>
      </c>
      <c r="B103" s="131" t="s">
        <v>61</v>
      </c>
      <c r="C103" s="26" t="s">
        <v>52</v>
      </c>
      <c r="D103" s="27">
        <v>3</v>
      </c>
      <c r="E103" s="28">
        <v>1318126</v>
      </c>
      <c r="F103" s="29"/>
      <c r="G103" s="28">
        <v>30.3</v>
      </c>
      <c r="H103" s="30">
        <v>1</v>
      </c>
      <c r="I103" s="31">
        <v>1</v>
      </c>
      <c r="J103" s="32">
        <v>15445</v>
      </c>
      <c r="K103" s="33">
        <f aca="true" t="shared" si="35" ref="K103:K118">J103*$H103</f>
        <v>15445</v>
      </c>
      <c r="L103" s="34">
        <f aca="true" t="shared" si="36" ref="L103:L120">J103/$G103</f>
        <v>509.7359735973597</v>
      </c>
      <c r="M103" s="35"/>
      <c r="N103" s="32">
        <v>0</v>
      </c>
      <c r="O103" s="36">
        <f aca="true" t="shared" si="37" ref="O103:O118">N103*$I103</f>
        <v>0</v>
      </c>
      <c r="P103" s="34"/>
      <c r="Q103" s="116"/>
      <c r="R103" s="37">
        <v>1</v>
      </c>
      <c r="S103" s="38">
        <v>1</v>
      </c>
      <c r="T103">
        <v>15024</v>
      </c>
      <c r="U103" s="36">
        <f aca="true" t="shared" si="38" ref="U103:U118">T103*R103</f>
        <v>15024</v>
      </c>
      <c r="V103" s="34">
        <f aca="true" t="shared" si="39" ref="V103:V118">T103/$G103</f>
        <v>495.84158415841586</v>
      </c>
      <c r="W103" s="34"/>
      <c r="X103" s="40">
        <v>0</v>
      </c>
      <c r="Y103" s="36">
        <f aca="true" t="shared" si="40" ref="Y103:Y118">X103*S103</f>
        <v>0</v>
      </c>
      <c r="Z103" s="41">
        <f aca="true" t="shared" si="41" ref="Z103:Z118">X103/$G103</f>
        <v>0</v>
      </c>
      <c r="AA103" s="34"/>
      <c r="AB103" s="34"/>
      <c r="AC103" s="34"/>
      <c r="AD103" s="37">
        <v>1</v>
      </c>
      <c r="AE103" s="38">
        <v>1</v>
      </c>
      <c r="AF103" s="32">
        <v>15458</v>
      </c>
      <c r="AG103" s="36">
        <f aca="true" t="shared" si="42" ref="AG103:AG118">AF103*AD103</f>
        <v>15458</v>
      </c>
      <c r="AH103" s="34">
        <f aca="true" t="shared" si="43" ref="AH103:AH120">AF103/$G103</f>
        <v>510.16501650165014</v>
      </c>
      <c r="AI103" s="35"/>
      <c r="AJ103" s="32">
        <v>0</v>
      </c>
      <c r="AK103" s="36">
        <f aca="true" t="shared" si="44" ref="AK103:AK118">AJ103*$I103</f>
        <v>0</v>
      </c>
      <c r="AL103" s="34">
        <f aca="true" t="shared" si="45" ref="AL103:AL120">AJ103/$G103</f>
        <v>0</v>
      </c>
      <c r="AM103" s="35"/>
      <c r="AN103" s="35" t="e">
        <f aca="true" t="shared" si="46" ref="AN103:AN118">AG103/AK103</f>
        <v>#DIV/0!</v>
      </c>
      <c r="AO103" s="42">
        <f aca="true" t="shared" si="47" ref="AO103:AO118">(AG103-K103)/K103</f>
        <v>0.0008416963418582065</v>
      </c>
      <c r="AP103" s="37">
        <v>1</v>
      </c>
      <c r="AQ103" s="38">
        <v>1</v>
      </c>
      <c r="AR103" s="26">
        <v>15733</v>
      </c>
      <c r="AS103" s="45">
        <f aca="true" t="shared" si="48" ref="AS103:AS118">AR103*$H103</f>
        <v>15733</v>
      </c>
      <c r="AT103" s="46">
        <f aca="true" t="shared" si="49" ref="AT103:AT120">AR103/$G103</f>
        <v>519.2409240924093</v>
      </c>
      <c r="AU103" s="117"/>
      <c r="AV103" s="26">
        <v>0</v>
      </c>
      <c r="AW103" s="45">
        <f aca="true" t="shared" si="50" ref="AW103:AW118">AV103*$AQ103</f>
        <v>0</v>
      </c>
      <c r="AX103" s="46">
        <f aca="true" t="shared" si="51" ref="AX103:AX120">AV103/$G103</f>
        <v>0</v>
      </c>
      <c r="AY103" s="47"/>
    </row>
    <row r="104" spans="1:51" s="28" customFormat="1" ht="15" customHeight="1">
      <c r="A104" s="123"/>
      <c r="B104" s="26"/>
      <c r="C104" s="26" t="s">
        <v>52</v>
      </c>
      <c r="D104" s="27">
        <v>4</v>
      </c>
      <c r="E104" s="28">
        <v>1878989</v>
      </c>
      <c r="F104" s="29"/>
      <c r="G104" s="28">
        <v>43.1</v>
      </c>
      <c r="H104" s="30">
        <v>1</v>
      </c>
      <c r="I104" s="31">
        <v>1</v>
      </c>
      <c r="J104" s="32">
        <v>8602</v>
      </c>
      <c r="K104" s="33">
        <f t="shared" si="35"/>
        <v>8602</v>
      </c>
      <c r="L104" s="34">
        <f t="shared" si="36"/>
        <v>199.58236658932714</v>
      </c>
      <c r="M104" s="35"/>
      <c r="N104" s="32">
        <v>0</v>
      </c>
      <c r="O104" s="36">
        <f t="shared" si="37"/>
        <v>0</v>
      </c>
      <c r="P104" s="34"/>
      <c r="Q104" s="116"/>
      <c r="R104" s="37">
        <v>1</v>
      </c>
      <c r="S104" s="38">
        <v>1</v>
      </c>
      <c r="T104">
        <v>8111</v>
      </c>
      <c r="U104" s="36">
        <f t="shared" si="38"/>
        <v>8111</v>
      </c>
      <c r="V104" s="34">
        <f t="shared" si="39"/>
        <v>188.19025522041764</v>
      </c>
      <c r="W104" s="34"/>
      <c r="X104" s="40">
        <v>0</v>
      </c>
      <c r="Y104" s="36">
        <f t="shared" si="40"/>
        <v>0</v>
      </c>
      <c r="Z104" s="41">
        <f t="shared" si="41"/>
        <v>0</v>
      </c>
      <c r="AA104" s="34"/>
      <c r="AB104" s="34"/>
      <c r="AC104" s="34"/>
      <c r="AD104" s="37">
        <v>1</v>
      </c>
      <c r="AE104" s="38">
        <v>1</v>
      </c>
      <c r="AF104" s="32">
        <v>7996</v>
      </c>
      <c r="AG104" s="36">
        <f t="shared" si="42"/>
        <v>7996</v>
      </c>
      <c r="AH104" s="34">
        <f t="shared" si="43"/>
        <v>185.52204176334106</v>
      </c>
      <c r="AI104" s="35"/>
      <c r="AJ104" s="32">
        <v>0</v>
      </c>
      <c r="AK104" s="36">
        <f t="shared" si="44"/>
        <v>0</v>
      </c>
      <c r="AL104" s="34">
        <f t="shared" si="45"/>
        <v>0</v>
      </c>
      <c r="AM104" s="35"/>
      <c r="AN104" s="35" t="e">
        <f t="shared" si="46"/>
        <v>#DIV/0!</v>
      </c>
      <c r="AO104" s="42">
        <f t="shared" si="47"/>
        <v>-0.07044873285282492</v>
      </c>
      <c r="AP104" s="37">
        <v>1</v>
      </c>
      <c r="AQ104" s="38">
        <v>1</v>
      </c>
      <c r="AR104" s="26">
        <v>8138</v>
      </c>
      <c r="AS104" s="45">
        <f t="shared" si="48"/>
        <v>8138</v>
      </c>
      <c r="AT104" s="46">
        <f t="shared" si="49"/>
        <v>188.8167053364269</v>
      </c>
      <c r="AU104" s="117"/>
      <c r="AV104" s="26">
        <v>0</v>
      </c>
      <c r="AW104" s="45">
        <f t="shared" si="50"/>
        <v>0</v>
      </c>
      <c r="AX104" s="46">
        <f t="shared" si="51"/>
        <v>0</v>
      </c>
      <c r="AY104" s="47"/>
    </row>
    <row r="105" spans="1:51" s="28" customFormat="1" ht="15" customHeight="1">
      <c r="A105" s="123"/>
      <c r="B105" s="26"/>
      <c r="C105" s="26" t="s">
        <v>52</v>
      </c>
      <c r="D105" s="27">
        <v>30</v>
      </c>
      <c r="E105" s="28">
        <v>2628243</v>
      </c>
      <c r="F105" s="29"/>
      <c r="G105" s="28">
        <v>60.3</v>
      </c>
      <c r="H105" s="30">
        <v>1</v>
      </c>
      <c r="I105" s="31">
        <v>1</v>
      </c>
      <c r="J105" s="32">
        <v>2723</v>
      </c>
      <c r="K105" s="33">
        <f t="shared" si="35"/>
        <v>2723</v>
      </c>
      <c r="L105" s="34">
        <f t="shared" si="36"/>
        <v>45.1575456053068</v>
      </c>
      <c r="M105" s="35"/>
      <c r="N105" s="32">
        <v>0</v>
      </c>
      <c r="O105" s="36">
        <f t="shared" si="37"/>
        <v>0</v>
      </c>
      <c r="P105" s="34"/>
      <c r="Q105" s="116"/>
      <c r="R105" s="37">
        <v>1</v>
      </c>
      <c r="S105" s="38">
        <v>1</v>
      </c>
      <c r="T105">
        <v>2568</v>
      </c>
      <c r="U105" s="36">
        <f t="shared" si="38"/>
        <v>2568</v>
      </c>
      <c r="V105" s="34">
        <f t="shared" si="39"/>
        <v>42.58706467661692</v>
      </c>
      <c r="W105" s="34"/>
      <c r="X105" s="40">
        <v>0</v>
      </c>
      <c r="Y105" s="36">
        <f t="shared" si="40"/>
        <v>0</v>
      </c>
      <c r="Z105" s="41">
        <f t="shared" si="41"/>
        <v>0</v>
      </c>
      <c r="AA105" s="34"/>
      <c r="AB105" s="34"/>
      <c r="AC105" s="34"/>
      <c r="AD105" s="37">
        <v>1</v>
      </c>
      <c r="AE105" s="38">
        <v>1</v>
      </c>
      <c r="AF105" s="32">
        <v>2532</v>
      </c>
      <c r="AG105" s="36">
        <f t="shared" si="42"/>
        <v>2532</v>
      </c>
      <c r="AH105" s="34">
        <f t="shared" si="43"/>
        <v>41.99004975124378</v>
      </c>
      <c r="AI105" s="35"/>
      <c r="AJ105" s="32">
        <v>0</v>
      </c>
      <c r="AK105" s="36">
        <f t="shared" si="44"/>
        <v>0</v>
      </c>
      <c r="AL105" s="34">
        <f t="shared" si="45"/>
        <v>0</v>
      </c>
      <c r="AM105" s="35"/>
      <c r="AN105" s="35" t="e">
        <f t="shared" si="46"/>
        <v>#DIV/0!</v>
      </c>
      <c r="AO105" s="42">
        <f t="shared" si="47"/>
        <v>-0.07014322438486963</v>
      </c>
      <c r="AP105" s="37">
        <v>1</v>
      </c>
      <c r="AQ105" s="38">
        <v>1</v>
      </c>
      <c r="AR105" s="26">
        <v>2576</v>
      </c>
      <c r="AS105" s="45">
        <f t="shared" si="48"/>
        <v>2576</v>
      </c>
      <c r="AT105" s="46">
        <f t="shared" si="49"/>
        <v>42.71973466003317</v>
      </c>
      <c r="AU105" s="117"/>
      <c r="AV105" s="26">
        <v>0</v>
      </c>
      <c r="AW105" s="45">
        <f t="shared" si="50"/>
        <v>0</v>
      </c>
      <c r="AX105" s="46">
        <f t="shared" si="51"/>
        <v>0</v>
      </c>
      <c r="AY105" s="47"/>
    </row>
    <row r="106" spans="1:51" s="28" customFormat="1" ht="15" customHeight="1">
      <c r="A106" s="123"/>
      <c r="C106" s="28" t="s">
        <v>52</v>
      </c>
      <c r="D106" s="27">
        <v>31</v>
      </c>
      <c r="E106" s="28">
        <v>882134.4</v>
      </c>
      <c r="F106" s="29"/>
      <c r="G106" s="28">
        <v>20.3</v>
      </c>
      <c r="H106" s="49">
        <v>0</v>
      </c>
      <c r="I106" s="50">
        <v>0</v>
      </c>
      <c r="J106" s="51">
        <v>9267</v>
      </c>
      <c r="K106" s="33">
        <f t="shared" si="35"/>
        <v>0</v>
      </c>
      <c r="L106" s="34">
        <f t="shared" si="36"/>
        <v>456.50246305418716</v>
      </c>
      <c r="M106" s="35"/>
      <c r="N106" s="51">
        <v>0</v>
      </c>
      <c r="O106" s="36">
        <f t="shared" si="37"/>
        <v>0</v>
      </c>
      <c r="P106" s="34"/>
      <c r="Q106" s="116"/>
      <c r="R106" s="52">
        <v>0</v>
      </c>
      <c r="S106" s="50">
        <v>0</v>
      </c>
      <c r="T106">
        <v>9716</v>
      </c>
      <c r="U106" s="36">
        <f t="shared" si="38"/>
        <v>0</v>
      </c>
      <c r="V106" s="34">
        <f t="shared" si="39"/>
        <v>478.6206896551724</v>
      </c>
      <c r="W106" s="34"/>
      <c r="X106" s="40">
        <v>0</v>
      </c>
      <c r="Y106" s="36">
        <f t="shared" si="40"/>
        <v>0</v>
      </c>
      <c r="Z106" s="41">
        <f t="shared" si="41"/>
        <v>0</v>
      </c>
      <c r="AA106" s="34"/>
      <c r="AB106" s="34"/>
      <c r="AC106" s="34"/>
      <c r="AD106" s="52">
        <v>0</v>
      </c>
      <c r="AE106" s="50">
        <v>0</v>
      </c>
      <c r="AF106" s="51">
        <v>9579</v>
      </c>
      <c r="AG106" s="36">
        <f t="shared" si="42"/>
        <v>0</v>
      </c>
      <c r="AH106" s="34">
        <f t="shared" si="43"/>
        <v>471.871921182266</v>
      </c>
      <c r="AI106" s="35"/>
      <c r="AJ106" s="51">
        <v>0</v>
      </c>
      <c r="AK106" s="36">
        <f t="shared" si="44"/>
        <v>0</v>
      </c>
      <c r="AL106" s="34">
        <f t="shared" si="45"/>
        <v>0</v>
      </c>
      <c r="AM106" s="35"/>
      <c r="AN106" s="35" t="e">
        <f t="shared" si="46"/>
        <v>#DIV/0!</v>
      </c>
      <c r="AO106" s="42" t="e">
        <f t="shared" si="47"/>
        <v>#DIV/0!</v>
      </c>
      <c r="AP106" s="52">
        <v>0</v>
      </c>
      <c r="AQ106" s="50">
        <v>0</v>
      </c>
      <c r="AR106" s="28">
        <v>9749</v>
      </c>
      <c r="AS106" s="45">
        <f t="shared" si="48"/>
        <v>0</v>
      </c>
      <c r="AT106" s="46">
        <f t="shared" si="49"/>
        <v>480.2463054187192</v>
      </c>
      <c r="AU106" s="117"/>
      <c r="AV106" s="28">
        <v>0</v>
      </c>
      <c r="AW106" s="45">
        <f t="shared" si="50"/>
        <v>0</v>
      </c>
      <c r="AX106" s="46">
        <f t="shared" si="51"/>
        <v>0</v>
      </c>
      <c r="AY106" s="47"/>
    </row>
    <row r="107" spans="1:51" s="28" customFormat="1" ht="15" customHeight="1">
      <c r="A107" s="123"/>
      <c r="C107" s="28" t="s">
        <v>52</v>
      </c>
      <c r="D107" s="27">
        <v>32</v>
      </c>
      <c r="E107" s="28">
        <v>874219.8</v>
      </c>
      <c r="F107" s="29"/>
      <c r="G107" s="28">
        <v>20.1</v>
      </c>
      <c r="H107" s="49">
        <v>0</v>
      </c>
      <c r="I107" s="50">
        <v>0</v>
      </c>
      <c r="J107" s="51">
        <v>8800</v>
      </c>
      <c r="K107" s="33">
        <f t="shared" si="35"/>
        <v>0</v>
      </c>
      <c r="L107" s="34">
        <f t="shared" si="36"/>
        <v>437.81094527363183</v>
      </c>
      <c r="M107" s="35"/>
      <c r="N107" s="51">
        <v>0</v>
      </c>
      <c r="O107" s="36">
        <f t="shared" si="37"/>
        <v>0</v>
      </c>
      <c r="P107" s="34"/>
      <c r="Q107" s="116"/>
      <c r="R107" s="52">
        <v>0</v>
      </c>
      <c r="S107" s="50">
        <v>0</v>
      </c>
      <c r="T107">
        <v>9219</v>
      </c>
      <c r="U107" s="36">
        <f t="shared" si="38"/>
        <v>0</v>
      </c>
      <c r="V107" s="34">
        <f t="shared" si="39"/>
        <v>458.6567164179104</v>
      </c>
      <c r="W107" s="34"/>
      <c r="X107" s="40">
        <v>0</v>
      </c>
      <c r="Y107" s="36">
        <f t="shared" si="40"/>
        <v>0</v>
      </c>
      <c r="Z107" s="41">
        <f t="shared" si="41"/>
        <v>0</v>
      </c>
      <c r="AA107" s="34"/>
      <c r="AB107" s="34"/>
      <c r="AC107" s="34"/>
      <c r="AD107" s="52">
        <v>0</v>
      </c>
      <c r="AE107" s="50">
        <v>0</v>
      </c>
      <c r="AF107" s="51">
        <v>10939</v>
      </c>
      <c r="AG107" s="36">
        <f t="shared" si="42"/>
        <v>0</v>
      </c>
      <c r="AH107" s="34">
        <f t="shared" si="43"/>
        <v>544.228855721393</v>
      </c>
      <c r="AI107" s="35"/>
      <c r="AJ107" s="51">
        <v>0</v>
      </c>
      <c r="AK107" s="36">
        <f t="shared" si="44"/>
        <v>0</v>
      </c>
      <c r="AL107" s="34">
        <f t="shared" si="45"/>
        <v>0</v>
      </c>
      <c r="AM107" s="35"/>
      <c r="AN107" s="35" t="e">
        <f t="shared" si="46"/>
        <v>#DIV/0!</v>
      </c>
      <c r="AO107" s="42" t="e">
        <f t="shared" si="47"/>
        <v>#DIV/0!</v>
      </c>
      <c r="AP107" s="52">
        <v>0</v>
      </c>
      <c r="AQ107" s="50">
        <v>0</v>
      </c>
      <c r="AR107" s="28">
        <v>11133</v>
      </c>
      <c r="AS107" s="45">
        <f t="shared" si="48"/>
        <v>0</v>
      </c>
      <c r="AT107" s="46">
        <f t="shared" si="49"/>
        <v>553.8805970149253</v>
      </c>
      <c r="AU107" s="117"/>
      <c r="AV107" s="28">
        <v>0</v>
      </c>
      <c r="AW107" s="45">
        <f t="shared" si="50"/>
        <v>0</v>
      </c>
      <c r="AX107" s="46">
        <f t="shared" si="51"/>
        <v>0</v>
      </c>
      <c r="AY107" s="47"/>
    </row>
    <row r="108" spans="1:51" s="28" customFormat="1" ht="15" customHeight="1">
      <c r="A108" s="123"/>
      <c r="B108" s="26"/>
      <c r="C108" s="26" t="s">
        <v>52</v>
      </c>
      <c r="D108" s="27">
        <v>34</v>
      </c>
      <c r="E108" s="28">
        <v>511789.3</v>
      </c>
      <c r="F108" s="29"/>
      <c r="G108" s="28">
        <v>11.7</v>
      </c>
      <c r="H108" s="30">
        <v>1</v>
      </c>
      <c r="I108" s="31">
        <v>1</v>
      </c>
      <c r="J108" s="32">
        <v>3938</v>
      </c>
      <c r="K108" s="33">
        <f t="shared" si="35"/>
        <v>3938</v>
      </c>
      <c r="L108" s="34">
        <f t="shared" si="36"/>
        <v>336.5811965811966</v>
      </c>
      <c r="M108" s="35"/>
      <c r="N108" s="32">
        <v>0</v>
      </c>
      <c r="O108" s="36">
        <f t="shared" si="37"/>
        <v>0</v>
      </c>
      <c r="P108" s="34"/>
      <c r="Q108" s="116"/>
      <c r="R108" s="37">
        <v>1</v>
      </c>
      <c r="S108" s="38">
        <v>1</v>
      </c>
      <c r="T108">
        <v>3714</v>
      </c>
      <c r="U108" s="36">
        <f t="shared" si="38"/>
        <v>3714</v>
      </c>
      <c r="V108" s="34">
        <f t="shared" si="39"/>
        <v>317.43589743589746</v>
      </c>
      <c r="W108" s="34"/>
      <c r="X108" s="40">
        <v>0</v>
      </c>
      <c r="Y108" s="36">
        <f t="shared" si="40"/>
        <v>0</v>
      </c>
      <c r="Z108" s="41">
        <f t="shared" si="41"/>
        <v>0</v>
      </c>
      <c r="AA108" s="34"/>
      <c r="AB108" s="34"/>
      <c r="AC108" s="34"/>
      <c r="AD108" s="37">
        <v>1</v>
      </c>
      <c r="AE108" s="38">
        <v>1</v>
      </c>
      <c r="AF108" s="32">
        <v>3661</v>
      </c>
      <c r="AG108" s="36">
        <f t="shared" si="42"/>
        <v>3661</v>
      </c>
      <c r="AH108" s="34">
        <f t="shared" si="43"/>
        <v>312.9059829059829</v>
      </c>
      <c r="AI108" s="35"/>
      <c r="AJ108" s="32">
        <v>0</v>
      </c>
      <c r="AK108" s="36">
        <f t="shared" si="44"/>
        <v>0</v>
      </c>
      <c r="AL108" s="34">
        <f t="shared" si="45"/>
        <v>0</v>
      </c>
      <c r="AM108" s="35"/>
      <c r="AN108" s="35" t="e">
        <f t="shared" si="46"/>
        <v>#DIV/0!</v>
      </c>
      <c r="AO108" s="42">
        <f t="shared" si="47"/>
        <v>-0.07034027425088878</v>
      </c>
      <c r="AP108" s="37">
        <v>1</v>
      </c>
      <c r="AQ108" s="38">
        <v>1</v>
      </c>
      <c r="AR108" s="26">
        <v>3726</v>
      </c>
      <c r="AS108" s="45">
        <f t="shared" si="48"/>
        <v>3726</v>
      </c>
      <c r="AT108" s="46">
        <f t="shared" si="49"/>
        <v>318.46153846153845</v>
      </c>
      <c r="AU108" s="117"/>
      <c r="AV108" s="26">
        <v>0</v>
      </c>
      <c r="AW108" s="45">
        <f t="shared" si="50"/>
        <v>0</v>
      </c>
      <c r="AX108" s="46">
        <f t="shared" si="51"/>
        <v>0</v>
      </c>
      <c r="AY108" s="47"/>
    </row>
    <row r="109" spans="1:51" s="28" customFormat="1" ht="15" customHeight="1">
      <c r="A109" s="123"/>
      <c r="B109" s="26"/>
      <c r="C109" s="26" t="s">
        <v>52</v>
      </c>
      <c r="D109" s="27">
        <v>35</v>
      </c>
      <c r="E109" s="28">
        <v>1982107</v>
      </c>
      <c r="F109" s="29"/>
      <c r="G109" s="28">
        <v>45.5</v>
      </c>
      <c r="H109" s="30">
        <v>1</v>
      </c>
      <c r="I109" s="31">
        <v>1</v>
      </c>
      <c r="J109" s="32">
        <v>0</v>
      </c>
      <c r="K109" s="33">
        <f t="shared" si="35"/>
        <v>0</v>
      </c>
      <c r="L109" s="34">
        <f t="shared" si="36"/>
        <v>0</v>
      </c>
      <c r="M109" s="35"/>
      <c r="N109" s="32">
        <v>0</v>
      </c>
      <c r="O109" s="36">
        <f t="shared" si="37"/>
        <v>0</v>
      </c>
      <c r="P109" s="34"/>
      <c r="Q109" s="116"/>
      <c r="R109" s="37">
        <v>1</v>
      </c>
      <c r="S109" s="38">
        <v>1</v>
      </c>
      <c r="T109">
        <v>0</v>
      </c>
      <c r="U109" s="36">
        <f t="shared" si="38"/>
        <v>0</v>
      </c>
      <c r="V109" s="34">
        <f t="shared" si="39"/>
        <v>0</v>
      </c>
      <c r="W109" s="34"/>
      <c r="X109" s="40">
        <v>0</v>
      </c>
      <c r="Y109" s="36">
        <f t="shared" si="40"/>
        <v>0</v>
      </c>
      <c r="Z109" s="41">
        <f t="shared" si="41"/>
        <v>0</v>
      </c>
      <c r="AA109" s="34"/>
      <c r="AB109" s="34"/>
      <c r="AC109" s="34"/>
      <c r="AD109" s="37">
        <v>1</v>
      </c>
      <c r="AE109" s="38">
        <v>1</v>
      </c>
      <c r="AF109" s="32">
        <v>0</v>
      </c>
      <c r="AG109" s="36">
        <f t="shared" si="42"/>
        <v>0</v>
      </c>
      <c r="AH109" s="34">
        <f t="shared" si="43"/>
        <v>0</v>
      </c>
      <c r="AI109" s="35"/>
      <c r="AJ109" s="32">
        <v>0</v>
      </c>
      <c r="AK109" s="36">
        <f t="shared" si="44"/>
        <v>0</v>
      </c>
      <c r="AL109" s="34">
        <f t="shared" si="45"/>
        <v>0</v>
      </c>
      <c r="AM109" s="35"/>
      <c r="AN109" s="35" t="e">
        <f t="shared" si="46"/>
        <v>#DIV/0!</v>
      </c>
      <c r="AO109" s="42" t="e">
        <f t="shared" si="47"/>
        <v>#DIV/0!</v>
      </c>
      <c r="AP109" s="37">
        <v>1</v>
      </c>
      <c r="AQ109" s="38">
        <v>1</v>
      </c>
      <c r="AR109" s="26">
        <v>0</v>
      </c>
      <c r="AS109" s="45">
        <f t="shared" si="48"/>
        <v>0</v>
      </c>
      <c r="AT109" s="46">
        <f t="shared" si="49"/>
        <v>0</v>
      </c>
      <c r="AU109" s="117"/>
      <c r="AV109" s="26">
        <v>0</v>
      </c>
      <c r="AW109" s="45">
        <f t="shared" si="50"/>
        <v>0</v>
      </c>
      <c r="AX109" s="46">
        <f t="shared" si="51"/>
        <v>0</v>
      </c>
      <c r="AY109" s="47"/>
    </row>
    <row r="110" spans="2:51" s="28" customFormat="1" ht="15" customHeight="1">
      <c r="B110" s="26"/>
      <c r="C110" s="26" t="s">
        <v>52</v>
      </c>
      <c r="D110" s="27">
        <v>68</v>
      </c>
      <c r="E110" s="28">
        <v>4378666</v>
      </c>
      <c r="F110" s="29"/>
      <c r="G110" s="28">
        <v>100.5</v>
      </c>
      <c r="H110" s="30">
        <v>1</v>
      </c>
      <c r="I110" s="31">
        <v>1</v>
      </c>
      <c r="J110" s="32">
        <v>2136</v>
      </c>
      <c r="K110" s="33">
        <f t="shared" si="35"/>
        <v>2136</v>
      </c>
      <c r="L110" s="34">
        <f t="shared" si="36"/>
        <v>21.253731343283583</v>
      </c>
      <c r="M110" s="35"/>
      <c r="N110" s="32">
        <v>0</v>
      </c>
      <c r="O110" s="36">
        <f t="shared" si="37"/>
        <v>0</v>
      </c>
      <c r="P110" s="34"/>
      <c r="Q110" s="116"/>
      <c r="R110" s="37">
        <v>1</v>
      </c>
      <c r="S110" s="38">
        <v>1</v>
      </c>
      <c r="T110">
        <v>2015</v>
      </c>
      <c r="U110" s="36">
        <f t="shared" si="38"/>
        <v>2015</v>
      </c>
      <c r="V110" s="34">
        <f t="shared" si="39"/>
        <v>20.049751243781095</v>
      </c>
      <c r="W110" s="34"/>
      <c r="X110" s="40">
        <v>0</v>
      </c>
      <c r="Y110" s="36">
        <f t="shared" si="40"/>
        <v>0</v>
      </c>
      <c r="Z110" s="41">
        <f t="shared" si="41"/>
        <v>0</v>
      </c>
      <c r="AA110" s="34"/>
      <c r="AB110" s="34"/>
      <c r="AC110" s="34"/>
      <c r="AD110" s="37">
        <v>1</v>
      </c>
      <c r="AE110" s="38">
        <v>1</v>
      </c>
      <c r="AF110" s="32">
        <v>1986</v>
      </c>
      <c r="AG110" s="36">
        <f t="shared" si="42"/>
        <v>1986</v>
      </c>
      <c r="AH110" s="34">
        <f t="shared" si="43"/>
        <v>19.761194029850746</v>
      </c>
      <c r="AI110" s="35"/>
      <c r="AJ110" s="32">
        <v>0</v>
      </c>
      <c r="AK110" s="36">
        <f t="shared" si="44"/>
        <v>0</v>
      </c>
      <c r="AL110" s="34">
        <f t="shared" si="45"/>
        <v>0</v>
      </c>
      <c r="AM110" s="35"/>
      <c r="AN110" s="35" t="e">
        <f t="shared" si="46"/>
        <v>#DIV/0!</v>
      </c>
      <c r="AO110" s="42">
        <f t="shared" si="47"/>
        <v>-0.0702247191011236</v>
      </c>
      <c r="AP110" s="37">
        <v>1</v>
      </c>
      <c r="AQ110" s="38">
        <v>1</v>
      </c>
      <c r="AR110" s="26">
        <v>2021</v>
      </c>
      <c r="AS110" s="45">
        <f t="shared" si="48"/>
        <v>2021</v>
      </c>
      <c r="AT110" s="46">
        <f t="shared" si="49"/>
        <v>20.109452736318406</v>
      </c>
      <c r="AU110" s="117"/>
      <c r="AV110" s="26">
        <v>0</v>
      </c>
      <c r="AW110" s="45">
        <f t="shared" si="50"/>
        <v>0</v>
      </c>
      <c r="AX110" s="46">
        <f t="shared" si="51"/>
        <v>0</v>
      </c>
      <c r="AY110" s="47"/>
    </row>
    <row r="111" spans="1:51" s="28" customFormat="1" ht="15" customHeight="1">
      <c r="A111" s="123"/>
      <c r="B111" s="26"/>
      <c r="C111" s="26" t="s">
        <v>52</v>
      </c>
      <c r="D111" s="27">
        <v>69</v>
      </c>
      <c r="E111" s="28">
        <v>2373209</v>
      </c>
      <c r="F111" s="29"/>
      <c r="G111" s="28">
        <v>54.5</v>
      </c>
      <c r="H111" s="30">
        <v>1</v>
      </c>
      <c r="I111" s="31">
        <v>1</v>
      </c>
      <c r="J111" s="32">
        <v>2555</v>
      </c>
      <c r="K111" s="33">
        <f t="shared" si="35"/>
        <v>2555</v>
      </c>
      <c r="L111" s="34">
        <f t="shared" si="36"/>
        <v>46.88073394495413</v>
      </c>
      <c r="M111" s="35"/>
      <c r="N111" s="32">
        <v>505</v>
      </c>
      <c r="O111" s="36">
        <f t="shared" si="37"/>
        <v>505</v>
      </c>
      <c r="P111" s="34"/>
      <c r="Q111" s="116"/>
      <c r="R111" s="37">
        <v>1</v>
      </c>
      <c r="S111" s="38">
        <v>1</v>
      </c>
      <c r="T111">
        <v>2410</v>
      </c>
      <c r="U111" s="36">
        <f t="shared" si="38"/>
        <v>2410</v>
      </c>
      <c r="V111" s="34">
        <f t="shared" si="39"/>
        <v>44.22018348623853</v>
      </c>
      <c r="W111" s="34"/>
      <c r="X111" s="40">
        <v>481</v>
      </c>
      <c r="Y111" s="36">
        <f t="shared" si="40"/>
        <v>481</v>
      </c>
      <c r="Z111" s="41">
        <f t="shared" si="41"/>
        <v>8.825688073394495</v>
      </c>
      <c r="AA111" s="34"/>
      <c r="AB111" s="34"/>
      <c r="AC111" s="34"/>
      <c r="AD111" s="37">
        <v>1</v>
      </c>
      <c r="AE111" s="38">
        <v>1</v>
      </c>
      <c r="AF111" s="32">
        <v>2376</v>
      </c>
      <c r="AG111" s="36">
        <f t="shared" si="42"/>
        <v>2376</v>
      </c>
      <c r="AH111" s="34">
        <f t="shared" si="43"/>
        <v>43.596330275229356</v>
      </c>
      <c r="AI111" s="35"/>
      <c r="AJ111" s="32">
        <v>529</v>
      </c>
      <c r="AK111" s="36">
        <f t="shared" si="44"/>
        <v>529</v>
      </c>
      <c r="AL111" s="34">
        <f t="shared" si="45"/>
        <v>9.706422018348624</v>
      </c>
      <c r="AM111" s="35"/>
      <c r="AN111" s="35">
        <f t="shared" si="46"/>
        <v>4.491493383742911</v>
      </c>
      <c r="AO111" s="42">
        <f t="shared" si="47"/>
        <v>-0.0700587084148728</v>
      </c>
      <c r="AP111" s="37">
        <v>1</v>
      </c>
      <c r="AQ111" s="38">
        <v>1</v>
      </c>
      <c r="AR111" s="26">
        <v>2418</v>
      </c>
      <c r="AS111" s="45">
        <f t="shared" si="48"/>
        <v>2418</v>
      </c>
      <c r="AT111" s="46">
        <f t="shared" si="49"/>
        <v>44.36697247706422</v>
      </c>
      <c r="AU111" s="117"/>
      <c r="AV111" s="26">
        <v>538</v>
      </c>
      <c r="AW111" s="45">
        <f t="shared" si="50"/>
        <v>538</v>
      </c>
      <c r="AX111" s="46">
        <f t="shared" si="51"/>
        <v>9.871559633027523</v>
      </c>
      <c r="AY111" s="47"/>
    </row>
    <row r="112" spans="1:51" s="28" customFormat="1" ht="15" customHeight="1">
      <c r="A112" s="123"/>
      <c r="B112" s="26"/>
      <c r="C112" s="26" t="s">
        <v>52</v>
      </c>
      <c r="D112" s="27">
        <v>72</v>
      </c>
      <c r="E112" s="28">
        <v>3180261</v>
      </c>
      <c r="F112" s="29"/>
      <c r="G112" s="28">
        <v>73</v>
      </c>
      <c r="H112" s="30">
        <v>1</v>
      </c>
      <c r="I112" s="31">
        <v>1</v>
      </c>
      <c r="J112" s="32">
        <v>1243</v>
      </c>
      <c r="K112" s="33">
        <f t="shared" si="35"/>
        <v>1243</v>
      </c>
      <c r="L112" s="34">
        <f t="shared" si="36"/>
        <v>17.027397260273972</v>
      </c>
      <c r="M112" s="35"/>
      <c r="N112" s="32">
        <v>1</v>
      </c>
      <c r="O112" s="36">
        <f t="shared" si="37"/>
        <v>1</v>
      </c>
      <c r="P112" s="34"/>
      <c r="Q112" s="116"/>
      <c r="R112" s="37">
        <v>1</v>
      </c>
      <c r="S112" s="38">
        <v>1</v>
      </c>
      <c r="T112">
        <v>1172</v>
      </c>
      <c r="U112" s="36">
        <f t="shared" si="38"/>
        <v>1172</v>
      </c>
      <c r="V112" s="34">
        <f t="shared" si="39"/>
        <v>16.054794520547944</v>
      </c>
      <c r="W112" s="34"/>
      <c r="X112" s="40">
        <v>1</v>
      </c>
      <c r="Y112" s="36">
        <f t="shared" si="40"/>
        <v>1</v>
      </c>
      <c r="Z112" s="41">
        <f t="shared" si="41"/>
        <v>0.0136986301369863</v>
      </c>
      <c r="AA112" s="34"/>
      <c r="AB112" s="34"/>
      <c r="AC112" s="34"/>
      <c r="AD112" s="37">
        <v>1</v>
      </c>
      <c r="AE112" s="38">
        <v>1</v>
      </c>
      <c r="AF112" s="32">
        <v>1155</v>
      </c>
      <c r="AG112" s="36">
        <f t="shared" si="42"/>
        <v>1155</v>
      </c>
      <c r="AH112" s="34">
        <f t="shared" si="43"/>
        <v>15.821917808219178</v>
      </c>
      <c r="AI112" s="35"/>
      <c r="AJ112" s="32">
        <v>1</v>
      </c>
      <c r="AK112" s="36">
        <f t="shared" si="44"/>
        <v>1</v>
      </c>
      <c r="AL112" s="34">
        <f t="shared" si="45"/>
        <v>0.0136986301369863</v>
      </c>
      <c r="AM112" s="35"/>
      <c r="AN112" s="35">
        <f t="shared" si="46"/>
        <v>1155</v>
      </c>
      <c r="AO112" s="42">
        <f t="shared" si="47"/>
        <v>-0.07079646017699115</v>
      </c>
      <c r="AP112" s="37">
        <v>1</v>
      </c>
      <c r="AQ112" s="38">
        <v>1</v>
      </c>
      <c r="AR112" s="26">
        <v>1176</v>
      </c>
      <c r="AS112" s="45">
        <f t="shared" si="48"/>
        <v>1176</v>
      </c>
      <c r="AT112" s="46">
        <f t="shared" si="49"/>
        <v>16.10958904109589</v>
      </c>
      <c r="AU112" s="117"/>
      <c r="AV112" s="26">
        <v>1</v>
      </c>
      <c r="AW112" s="45">
        <f t="shared" si="50"/>
        <v>1</v>
      </c>
      <c r="AX112" s="46">
        <f t="shared" si="51"/>
        <v>0.0136986301369863</v>
      </c>
      <c r="AY112" s="47"/>
    </row>
    <row r="113" spans="1:51" s="28" customFormat="1" ht="15" customHeight="1">
      <c r="A113" s="123"/>
      <c r="B113" s="26"/>
      <c r="C113" s="26" t="s">
        <v>52</v>
      </c>
      <c r="D113" s="27">
        <v>73</v>
      </c>
      <c r="E113" s="28">
        <v>2927950</v>
      </c>
      <c r="F113" s="29"/>
      <c r="G113" s="28">
        <v>67.2</v>
      </c>
      <c r="H113" s="30">
        <v>1</v>
      </c>
      <c r="I113" s="31">
        <v>1</v>
      </c>
      <c r="J113" s="32">
        <v>2679</v>
      </c>
      <c r="K113" s="33">
        <f t="shared" si="35"/>
        <v>2679</v>
      </c>
      <c r="L113" s="34">
        <f t="shared" si="36"/>
        <v>39.86607142857142</v>
      </c>
      <c r="M113" s="35"/>
      <c r="N113" s="32">
        <v>0</v>
      </c>
      <c r="O113" s="36">
        <f t="shared" si="37"/>
        <v>0</v>
      </c>
      <c r="P113" s="34"/>
      <c r="Q113" s="116"/>
      <c r="R113" s="37">
        <v>1</v>
      </c>
      <c r="S113" s="38">
        <v>1</v>
      </c>
      <c r="T113">
        <v>2526</v>
      </c>
      <c r="U113" s="36">
        <f t="shared" si="38"/>
        <v>2526</v>
      </c>
      <c r="V113" s="34">
        <f t="shared" si="39"/>
        <v>37.589285714285715</v>
      </c>
      <c r="W113" s="34"/>
      <c r="X113" s="40">
        <v>0</v>
      </c>
      <c r="Y113" s="36">
        <f t="shared" si="40"/>
        <v>0</v>
      </c>
      <c r="Z113" s="41">
        <f t="shared" si="41"/>
        <v>0</v>
      </c>
      <c r="AA113" s="34"/>
      <c r="AB113" s="34"/>
      <c r="AC113" s="34"/>
      <c r="AD113" s="37">
        <v>1</v>
      </c>
      <c r="AE113" s="38">
        <v>1</v>
      </c>
      <c r="AF113" s="32">
        <v>2491</v>
      </c>
      <c r="AG113" s="36">
        <f t="shared" si="42"/>
        <v>2491</v>
      </c>
      <c r="AH113" s="34">
        <f t="shared" si="43"/>
        <v>37.06845238095238</v>
      </c>
      <c r="AI113" s="35"/>
      <c r="AJ113" s="32">
        <v>0</v>
      </c>
      <c r="AK113" s="36">
        <f t="shared" si="44"/>
        <v>0</v>
      </c>
      <c r="AL113" s="34">
        <f t="shared" si="45"/>
        <v>0</v>
      </c>
      <c r="AM113" s="35"/>
      <c r="AN113" s="35" t="e">
        <f t="shared" si="46"/>
        <v>#DIV/0!</v>
      </c>
      <c r="AO113" s="42">
        <f t="shared" si="47"/>
        <v>-0.07017543859649122</v>
      </c>
      <c r="AP113" s="37">
        <v>1</v>
      </c>
      <c r="AQ113" s="38">
        <v>1</v>
      </c>
      <c r="AR113" s="26">
        <v>2535</v>
      </c>
      <c r="AS113" s="45">
        <f t="shared" si="48"/>
        <v>2535</v>
      </c>
      <c r="AT113" s="46">
        <f t="shared" si="49"/>
        <v>37.723214285714285</v>
      </c>
      <c r="AU113" s="117"/>
      <c r="AV113" s="26">
        <v>0</v>
      </c>
      <c r="AW113" s="45">
        <f t="shared" si="50"/>
        <v>0</v>
      </c>
      <c r="AX113" s="46">
        <f t="shared" si="51"/>
        <v>0</v>
      </c>
      <c r="AY113" s="47"/>
    </row>
    <row r="114" spans="1:51" s="28" customFormat="1" ht="15" customHeight="1">
      <c r="A114" s="123"/>
      <c r="B114" s="26"/>
      <c r="C114" s="26" t="s">
        <v>52</v>
      </c>
      <c r="D114" s="27">
        <v>74</v>
      </c>
      <c r="E114" s="28">
        <v>1315694</v>
      </c>
      <c r="F114" s="29"/>
      <c r="G114" s="28">
        <v>30.2</v>
      </c>
      <c r="H114" s="30">
        <v>1</v>
      </c>
      <c r="I114" s="31">
        <v>1</v>
      </c>
      <c r="J114" s="32">
        <v>1325</v>
      </c>
      <c r="K114" s="33">
        <f t="shared" si="35"/>
        <v>1325</v>
      </c>
      <c r="L114" s="34">
        <f t="shared" si="36"/>
        <v>43.87417218543047</v>
      </c>
      <c r="M114" s="35"/>
      <c r="N114" s="32">
        <v>0</v>
      </c>
      <c r="O114" s="36">
        <f t="shared" si="37"/>
        <v>0</v>
      </c>
      <c r="P114" s="34"/>
      <c r="Q114" s="116"/>
      <c r="R114" s="37">
        <v>1</v>
      </c>
      <c r="S114" s="38">
        <v>1</v>
      </c>
      <c r="T114">
        <v>1249</v>
      </c>
      <c r="U114" s="36">
        <f t="shared" si="38"/>
        <v>1249</v>
      </c>
      <c r="V114" s="34">
        <f t="shared" si="39"/>
        <v>41.35761589403974</v>
      </c>
      <c r="W114" s="34"/>
      <c r="X114" s="40">
        <v>0</v>
      </c>
      <c r="Y114" s="36">
        <f t="shared" si="40"/>
        <v>0</v>
      </c>
      <c r="Z114" s="41">
        <f t="shared" si="41"/>
        <v>0</v>
      </c>
      <c r="AA114" s="34"/>
      <c r="AB114" s="34"/>
      <c r="AC114" s="34"/>
      <c r="AD114" s="37">
        <v>1</v>
      </c>
      <c r="AE114" s="38">
        <v>1</v>
      </c>
      <c r="AF114" s="32">
        <v>1232</v>
      </c>
      <c r="AG114" s="36">
        <f t="shared" si="42"/>
        <v>1232</v>
      </c>
      <c r="AH114" s="34">
        <f t="shared" si="43"/>
        <v>40.794701986754966</v>
      </c>
      <c r="AI114" s="35"/>
      <c r="AJ114" s="32">
        <v>0</v>
      </c>
      <c r="AK114" s="36">
        <f t="shared" si="44"/>
        <v>0</v>
      </c>
      <c r="AL114" s="34">
        <f t="shared" si="45"/>
        <v>0</v>
      </c>
      <c r="AM114" s="35"/>
      <c r="AN114" s="35" t="e">
        <f t="shared" si="46"/>
        <v>#DIV/0!</v>
      </c>
      <c r="AO114" s="42">
        <f t="shared" si="47"/>
        <v>-0.07018867924528302</v>
      </c>
      <c r="AP114" s="37">
        <v>1</v>
      </c>
      <c r="AQ114" s="38">
        <v>1</v>
      </c>
      <c r="AR114" s="26">
        <v>1253</v>
      </c>
      <c r="AS114" s="45">
        <f t="shared" si="48"/>
        <v>1253</v>
      </c>
      <c r="AT114" s="46">
        <f t="shared" si="49"/>
        <v>41.49006622516556</v>
      </c>
      <c r="AU114" s="117"/>
      <c r="AV114" s="26">
        <v>0</v>
      </c>
      <c r="AW114" s="45">
        <f t="shared" si="50"/>
        <v>0</v>
      </c>
      <c r="AX114" s="46">
        <f t="shared" si="51"/>
        <v>0</v>
      </c>
      <c r="AY114" s="47"/>
    </row>
    <row r="115" spans="1:51" s="28" customFormat="1" ht="15" customHeight="1">
      <c r="A115" s="123"/>
      <c r="C115" s="28" t="s">
        <v>52</v>
      </c>
      <c r="D115" s="27">
        <v>75</v>
      </c>
      <c r="E115" s="28">
        <v>2584028</v>
      </c>
      <c r="F115" s="29"/>
      <c r="G115" s="28">
        <v>59.3</v>
      </c>
      <c r="H115" s="49">
        <v>0</v>
      </c>
      <c r="I115" s="50">
        <v>0</v>
      </c>
      <c r="J115" s="51">
        <v>9036</v>
      </c>
      <c r="K115" s="33">
        <f t="shared" si="35"/>
        <v>0</v>
      </c>
      <c r="L115" s="34">
        <f t="shared" si="36"/>
        <v>152.37774030354132</v>
      </c>
      <c r="M115" s="35"/>
      <c r="N115" s="51">
        <v>0</v>
      </c>
      <c r="O115" s="36">
        <f t="shared" si="37"/>
        <v>0</v>
      </c>
      <c r="P115" s="34"/>
      <c r="Q115" s="116"/>
      <c r="R115" s="52">
        <v>0</v>
      </c>
      <c r="S115" s="50">
        <v>0</v>
      </c>
      <c r="T115">
        <v>9072</v>
      </c>
      <c r="U115" s="36">
        <f t="shared" si="38"/>
        <v>0</v>
      </c>
      <c r="V115" s="34">
        <f t="shared" si="39"/>
        <v>152.9848229342327</v>
      </c>
      <c r="W115" s="34"/>
      <c r="X115" s="40">
        <v>0</v>
      </c>
      <c r="Y115" s="36">
        <f t="shared" si="40"/>
        <v>0</v>
      </c>
      <c r="Z115" s="41">
        <f t="shared" si="41"/>
        <v>0</v>
      </c>
      <c r="AA115" s="34"/>
      <c r="AB115" s="34"/>
      <c r="AC115" s="34"/>
      <c r="AD115" s="52">
        <v>0</v>
      </c>
      <c r="AE115" s="50">
        <v>0</v>
      </c>
      <c r="AF115" s="51">
        <v>10416</v>
      </c>
      <c r="AG115" s="36">
        <f t="shared" si="42"/>
        <v>0</v>
      </c>
      <c r="AH115" s="34">
        <f t="shared" si="43"/>
        <v>175.64924114671163</v>
      </c>
      <c r="AI115" s="35"/>
      <c r="AJ115" s="51">
        <v>0</v>
      </c>
      <c r="AK115" s="36">
        <f t="shared" si="44"/>
        <v>0</v>
      </c>
      <c r="AL115" s="34">
        <f t="shared" si="45"/>
        <v>0</v>
      </c>
      <c r="AM115" s="35"/>
      <c r="AN115" s="35" t="e">
        <f t="shared" si="46"/>
        <v>#DIV/0!</v>
      </c>
      <c r="AO115" s="42" t="e">
        <f t="shared" si="47"/>
        <v>#DIV/0!</v>
      </c>
      <c r="AP115" s="52">
        <v>0</v>
      </c>
      <c r="AQ115" s="50">
        <v>0</v>
      </c>
      <c r="AR115" s="28">
        <v>10601</v>
      </c>
      <c r="AS115" s="45">
        <f t="shared" si="48"/>
        <v>0</v>
      </c>
      <c r="AT115" s="46">
        <f t="shared" si="49"/>
        <v>178.7689713322091</v>
      </c>
      <c r="AU115" s="117"/>
      <c r="AV115" s="28">
        <v>0</v>
      </c>
      <c r="AW115" s="45">
        <f t="shared" si="50"/>
        <v>0</v>
      </c>
      <c r="AX115" s="46">
        <f t="shared" si="51"/>
        <v>0</v>
      </c>
      <c r="AY115" s="47"/>
    </row>
    <row r="116" spans="1:51" s="28" customFormat="1" ht="15" customHeight="1">
      <c r="A116" s="123"/>
      <c r="C116" s="28" t="s">
        <v>52</v>
      </c>
      <c r="D116" s="27">
        <v>83</v>
      </c>
      <c r="E116" s="28">
        <v>4007226</v>
      </c>
      <c r="F116" s="29"/>
      <c r="G116" s="28">
        <v>92</v>
      </c>
      <c r="H116" s="30">
        <v>1</v>
      </c>
      <c r="I116" s="31">
        <v>1</v>
      </c>
      <c r="J116" s="51">
        <v>140</v>
      </c>
      <c r="K116" s="33">
        <f t="shared" si="35"/>
        <v>140</v>
      </c>
      <c r="L116" s="34">
        <f t="shared" si="36"/>
        <v>1.5217391304347827</v>
      </c>
      <c r="M116" s="35"/>
      <c r="N116" s="51">
        <v>0</v>
      </c>
      <c r="O116" s="36">
        <f t="shared" si="37"/>
        <v>0</v>
      </c>
      <c r="P116" s="34"/>
      <c r="Q116" s="116"/>
      <c r="R116" s="37">
        <v>1</v>
      </c>
      <c r="S116" s="38">
        <v>1</v>
      </c>
      <c r="T116">
        <v>132</v>
      </c>
      <c r="U116" s="36">
        <f t="shared" si="38"/>
        <v>132</v>
      </c>
      <c r="V116" s="34">
        <f t="shared" si="39"/>
        <v>1.434782608695652</v>
      </c>
      <c r="W116" s="34"/>
      <c r="X116" s="40">
        <v>0</v>
      </c>
      <c r="Y116" s="36">
        <f t="shared" si="40"/>
        <v>0</v>
      </c>
      <c r="Z116" s="41">
        <f t="shared" si="41"/>
        <v>0</v>
      </c>
      <c r="AA116" s="34"/>
      <c r="AB116" s="34"/>
      <c r="AC116" s="34"/>
      <c r="AD116" s="37">
        <v>1</v>
      </c>
      <c r="AE116" s="38">
        <v>1</v>
      </c>
      <c r="AF116" s="51">
        <v>131</v>
      </c>
      <c r="AG116" s="36">
        <f t="shared" si="42"/>
        <v>131</v>
      </c>
      <c r="AH116" s="34">
        <f t="shared" si="43"/>
        <v>1.423913043478261</v>
      </c>
      <c r="AI116" s="35"/>
      <c r="AJ116" s="51">
        <v>0</v>
      </c>
      <c r="AK116" s="36">
        <f t="shared" si="44"/>
        <v>0</v>
      </c>
      <c r="AL116" s="34">
        <f t="shared" si="45"/>
        <v>0</v>
      </c>
      <c r="AM116" s="35"/>
      <c r="AN116" s="35" t="e">
        <f t="shared" si="46"/>
        <v>#DIV/0!</v>
      </c>
      <c r="AO116" s="42">
        <f t="shared" si="47"/>
        <v>-0.06428571428571428</v>
      </c>
      <c r="AP116" s="37">
        <v>1</v>
      </c>
      <c r="AQ116" s="38">
        <v>1</v>
      </c>
      <c r="AR116" s="28">
        <v>133</v>
      </c>
      <c r="AS116" s="45">
        <f t="shared" si="48"/>
        <v>133</v>
      </c>
      <c r="AT116" s="46">
        <f t="shared" si="49"/>
        <v>1.4456521739130435</v>
      </c>
      <c r="AU116" s="117"/>
      <c r="AV116" s="28">
        <v>0</v>
      </c>
      <c r="AW116" s="45">
        <f t="shared" si="50"/>
        <v>0</v>
      </c>
      <c r="AX116" s="46">
        <f t="shared" si="51"/>
        <v>0</v>
      </c>
      <c r="AY116" s="47"/>
    </row>
    <row r="117" spans="1:51" s="28" customFormat="1" ht="15" customHeight="1">
      <c r="A117" s="123"/>
      <c r="C117" s="28" t="s">
        <v>52</v>
      </c>
      <c r="D117" s="27">
        <v>84</v>
      </c>
      <c r="E117" s="28">
        <v>2663546</v>
      </c>
      <c r="F117" s="29"/>
      <c r="G117" s="28">
        <v>61.1</v>
      </c>
      <c r="H117" s="49">
        <v>0</v>
      </c>
      <c r="I117" s="50">
        <v>0</v>
      </c>
      <c r="J117" s="51">
        <v>25</v>
      </c>
      <c r="K117" s="33">
        <f t="shared" si="35"/>
        <v>0</v>
      </c>
      <c r="L117" s="34">
        <f t="shared" si="36"/>
        <v>0.40916530278232405</v>
      </c>
      <c r="M117" s="35"/>
      <c r="N117" s="51">
        <v>0</v>
      </c>
      <c r="O117" s="36">
        <f t="shared" si="37"/>
        <v>0</v>
      </c>
      <c r="P117" s="34"/>
      <c r="Q117" s="116"/>
      <c r="R117" s="52">
        <v>0</v>
      </c>
      <c r="S117" s="50">
        <v>0</v>
      </c>
      <c r="T117">
        <v>24</v>
      </c>
      <c r="U117" s="36">
        <f t="shared" si="38"/>
        <v>0</v>
      </c>
      <c r="V117" s="34">
        <f t="shared" si="39"/>
        <v>0.39279869067103107</v>
      </c>
      <c r="W117" s="34"/>
      <c r="X117" s="40">
        <v>0</v>
      </c>
      <c r="Y117" s="36">
        <f t="shared" si="40"/>
        <v>0</v>
      </c>
      <c r="Z117" s="41">
        <f t="shared" si="41"/>
        <v>0</v>
      </c>
      <c r="AA117" s="34"/>
      <c r="AB117" s="34"/>
      <c r="AC117" s="34"/>
      <c r="AD117" s="52">
        <v>0</v>
      </c>
      <c r="AE117" s="50">
        <v>0</v>
      </c>
      <c r="AF117" s="51">
        <v>23</v>
      </c>
      <c r="AG117" s="36">
        <f t="shared" si="42"/>
        <v>0</v>
      </c>
      <c r="AH117" s="34">
        <f t="shared" si="43"/>
        <v>0.37643207855973815</v>
      </c>
      <c r="AI117" s="35"/>
      <c r="AJ117" s="51">
        <v>0</v>
      </c>
      <c r="AK117" s="36">
        <f t="shared" si="44"/>
        <v>0</v>
      </c>
      <c r="AL117" s="34">
        <f t="shared" si="45"/>
        <v>0</v>
      </c>
      <c r="AM117" s="35"/>
      <c r="AN117" s="35" t="e">
        <f t="shared" si="46"/>
        <v>#DIV/0!</v>
      </c>
      <c r="AO117" s="42" t="e">
        <f t="shared" si="47"/>
        <v>#DIV/0!</v>
      </c>
      <c r="AP117" s="52">
        <v>0</v>
      </c>
      <c r="AQ117" s="50">
        <v>0</v>
      </c>
      <c r="AR117" s="28">
        <v>24</v>
      </c>
      <c r="AS117" s="45">
        <f t="shared" si="48"/>
        <v>0</v>
      </c>
      <c r="AT117" s="46">
        <f t="shared" si="49"/>
        <v>0.39279869067103107</v>
      </c>
      <c r="AU117" s="117"/>
      <c r="AV117" s="28">
        <v>0</v>
      </c>
      <c r="AW117" s="45">
        <f t="shared" si="50"/>
        <v>0</v>
      </c>
      <c r="AX117" s="46">
        <f t="shared" si="51"/>
        <v>0</v>
      </c>
      <c r="AY117" s="47"/>
    </row>
    <row r="118" spans="1:51" s="28" customFormat="1" ht="15" customHeight="1">
      <c r="A118" s="123"/>
      <c r="C118" s="28" t="s">
        <v>52</v>
      </c>
      <c r="D118" s="27">
        <v>85</v>
      </c>
      <c r="E118" s="28">
        <v>5431291</v>
      </c>
      <c r="F118" s="29"/>
      <c r="G118" s="28">
        <v>124.7</v>
      </c>
      <c r="H118" s="49">
        <v>0</v>
      </c>
      <c r="I118" s="50">
        <v>0</v>
      </c>
      <c r="J118" s="51">
        <v>141</v>
      </c>
      <c r="K118" s="33">
        <f t="shared" si="35"/>
        <v>0</v>
      </c>
      <c r="L118" s="34">
        <f t="shared" si="36"/>
        <v>1.1307137129109863</v>
      </c>
      <c r="M118" s="35"/>
      <c r="N118" s="51">
        <v>0</v>
      </c>
      <c r="O118" s="36">
        <f t="shared" si="37"/>
        <v>0</v>
      </c>
      <c r="P118" s="34"/>
      <c r="Q118" s="116"/>
      <c r="R118" s="52">
        <v>0</v>
      </c>
      <c r="S118" s="50">
        <v>0</v>
      </c>
      <c r="T118">
        <v>133</v>
      </c>
      <c r="U118" s="36">
        <f t="shared" si="38"/>
        <v>0</v>
      </c>
      <c r="V118" s="34">
        <f t="shared" si="39"/>
        <v>1.0665597433841218</v>
      </c>
      <c r="W118" s="34"/>
      <c r="X118" s="124">
        <v>0</v>
      </c>
      <c r="Y118" s="36">
        <f t="shared" si="40"/>
        <v>0</v>
      </c>
      <c r="Z118" s="41">
        <f t="shared" si="41"/>
        <v>0</v>
      </c>
      <c r="AA118" s="34"/>
      <c r="AB118" s="34"/>
      <c r="AC118" s="34"/>
      <c r="AD118" s="52">
        <v>0</v>
      </c>
      <c r="AE118" s="50">
        <v>0</v>
      </c>
      <c r="AF118" s="51">
        <v>132</v>
      </c>
      <c r="AG118" s="36">
        <f t="shared" si="42"/>
        <v>0</v>
      </c>
      <c r="AH118" s="34">
        <f t="shared" si="43"/>
        <v>1.0585404971932637</v>
      </c>
      <c r="AI118" s="35"/>
      <c r="AJ118" s="51">
        <v>0</v>
      </c>
      <c r="AK118" s="36">
        <f t="shared" si="44"/>
        <v>0</v>
      </c>
      <c r="AL118" s="34">
        <f t="shared" si="45"/>
        <v>0</v>
      </c>
      <c r="AM118" s="35"/>
      <c r="AN118" s="35" t="e">
        <f t="shared" si="46"/>
        <v>#DIV/0!</v>
      </c>
      <c r="AO118" s="42" t="e">
        <f t="shared" si="47"/>
        <v>#DIV/0!</v>
      </c>
      <c r="AP118" s="52">
        <v>0</v>
      </c>
      <c r="AQ118" s="50">
        <v>0</v>
      </c>
      <c r="AR118" s="28">
        <v>134</v>
      </c>
      <c r="AS118" s="45">
        <f t="shared" si="48"/>
        <v>0</v>
      </c>
      <c r="AT118" s="46">
        <f t="shared" si="49"/>
        <v>1.07457898957498</v>
      </c>
      <c r="AU118" s="117"/>
      <c r="AV118" s="28">
        <v>0</v>
      </c>
      <c r="AW118" s="45">
        <f t="shared" si="50"/>
        <v>0</v>
      </c>
      <c r="AX118" s="46">
        <f t="shared" si="51"/>
        <v>0</v>
      </c>
      <c r="AY118" s="47"/>
    </row>
    <row r="119" spans="1:51" s="28" customFormat="1" ht="15" customHeight="1">
      <c r="A119" s="123"/>
      <c r="D119" s="27"/>
      <c r="F119" s="29"/>
      <c r="H119" s="53"/>
      <c r="I119" s="54"/>
      <c r="J119" s="51"/>
      <c r="K119" s="33"/>
      <c r="L119" s="111"/>
      <c r="M119" s="58"/>
      <c r="N119" s="51"/>
      <c r="O119" s="33"/>
      <c r="P119" s="111"/>
      <c r="Q119" s="112"/>
      <c r="R119" s="55"/>
      <c r="S119" s="56"/>
      <c r="T119" s="51"/>
      <c r="U119" s="111"/>
      <c r="V119" s="111"/>
      <c r="W119" s="111"/>
      <c r="X119" s="113"/>
      <c r="Y119" s="111"/>
      <c r="Z119" s="111"/>
      <c r="AA119" s="111"/>
      <c r="AB119" s="111"/>
      <c r="AC119" s="111"/>
      <c r="AD119" s="55"/>
      <c r="AE119" s="56"/>
      <c r="AF119" s="51"/>
      <c r="AG119" s="33"/>
      <c r="AH119" s="111"/>
      <c r="AI119" s="58"/>
      <c r="AJ119" s="51"/>
      <c r="AK119" s="33"/>
      <c r="AL119" s="111"/>
      <c r="AM119" s="58"/>
      <c r="AN119" s="58"/>
      <c r="AO119" s="59"/>
      <c r="AP119" s="60"/>
      <c r="AQ119" s="61"/>
      <c r="AS119" s="114"/>
      <c r="AT119" s="29"/>
      <c r="AU119" s="115"/>
      <c r="AW119" s="114"/>
      <c r="AX119" s="29"/>
      <c r="AY119" s="62"/>
    </row>
    <row r="120" spans="1:51" s="119" customFormat="1" ht="15" customHeight="1">
      <c r="A120" s="118"/>
      <c r="B120" s="119" t="s">
        <v>62</v>
      </c>
      <c r="D120" s="120"/>
      <c r="F120" s="66"/>
      <c r="G120" s="119">
        <f>SUM(G103:G119)</f>
        <v>893.8000000000001</v>
      </c>
      <c r="H120" s="67"/>
      <c r="I120" s="68"/>
      <c r="J120" s="132">
        <f>SUM(J103:J119)</f>
        <v>68055</v>
      </c>
      <c r="K120" s="133">
        <f>SUM(K103:K118)</f>
        <v>40786</v>
      </c>
      <c r="L120" s="71">
        <f t="shared" si="36"/>
        <v>76.1411948981875</v>
      </c>
      <c r="M120" s="72">
        <f>SUM(M103:M118)</f>
        <v>0</v>
      </c>
      <c r="N120" s="132">
        <f>SUM(N103:N119)</f>
        <v>506</v>
      </c>
      <c r="O120" s="133">
        <f>SUM(O103:O118)</f>
        <v>506</v>
      </c>
      <c r="P120" s="71">
        <f>N120/$G120</f>
        <v>0.5661221749832177</v>
      </c>
      <c r="Q120" s="73">
        <f>O120/G122</f>
        <v>1.2974358974358975</v>
      </c>
      <c r="R120" s="74"/>
      <c r="S120" s="75"/>
      <c r="T120" s="69">
        <f>SUM(T103:T119)</f>
        <v>67085</v>
      </c>
      <c r="U120" s="70">
        <f>SUM(U103:U119)</f>
        <v>38921</v>
      </c>
      <c r="V120" s="71">
        <f>T120/G120</f>
        <v>75.05594092638174</v>
      </c>
      <c r="W120" s="72">
        <f>U120/$G122</f>
        <v>99.7974358974359</v>
      </c>
      <c r="X120" s="134">
        <f>SUM(X103:X119)</f>
        <v>482</v>
      </c>
      <c r="Y120" s="69">
        <f>SUM(Y103:Y119)</f>
        <v>482</v>
      </c>
      <c r="Z120" s="71">
        <f>X120/G120</f>
        <v>0.5392705303199821</v>
      </c>
      <c r="AA120" s="72">
        <f>Y120/G122</f>
        <v>1.235897435897436</v>
      </c>
      <c r="AB120" s="71"/>
      <c r="AC120" s="71"/>
      <c r="AD120" s="74"/>
      <c r="AE120" s="75"/>
      <c r="AF120" s="132">
        <f>SUM(AF103:AF119)</f>
        <v>70107</v>
      </c>
      <c r="AG120" s="133">
        <f>SUM(AG103:AG118)</f>
        <v>39018</v>
      </c>
      <c r="AH120" s="71">
        <f t="shared" si="43"/>
        <v>78.43701051689415</v>
      </c>
      <c r="AI120" s="72">
        <f>AG120/$G122</f>
        <v>100.04615384615384</v>
      </c>
      <c r="AJ120" s="132">
        <f>SUM(AJ103:AJ119)</f>
        <v>530</v>
      </c>
      <c r="AK120" s="133">
        <f>SUM(AK103:AK118)</f>
        <v>530</v>
      </c>
      <c r="AL120" s="71">
        <f t="shared" si="45"/>
        <v>0.5929738196464533</v>
      </c>
      <c r="AM120" s="72">
        <f>AK120/$G122</f>
        <v>1.358974358974359</v>
      </c>
      <c r="AN120" s="72">
        <f>AG120/AK120</f>
        <v>73.6188679245283</v>
      </c>
      <c r="AO120" s="76">
        <f>(AG120-K120)/K120</f>
        <v>-0.043348207718334725</v>
      </c>
      <c r="AP120" s="77"/>
      <c r="AQ120" s="78"/>
      <c r="AR120" s="119">
        <f>SUM(AR103:AR119)</f>
        <v>71350</v>
      </c>
      <c r="AS120" s="135">
        <f>SUM(AS103:AS118)</f>
        <v>39709</v>
      </c>
      <c r="AT120" s="66">
        <f t="shared" si="49"/>
        <v>79.82770194674423</v>
      </c>
      <c r="AU120" s="80">
        <f>AS120/$G122</f>
        <v>101.81794871794872</v>
      </c>
      <c r="AV120" s="119">
        <f>SUM(AV103:AV119)</f>
        <v>539</v>
      </c>
      <c r="AW120" s="135">
        <f>SUM(AW103:AW118)</f>
        <v>539</v>
      </c>
      <c r="AX120" s="66">
        <f t="shared" si="51"/>
        <v>0.6030431863951666</v>
      </c>
      <c r="AY120" s="81">
        <f>AW120/$G122</f>
        <v>1.382051282051282</v>
      </c>
    </row>
    <row r="121" spans="1:54" s="26" customFormat="1" ht="15.75">
      <c r="A121" s="123"/>
      <c r="D121" s="27"/>
      <c r="E121" s="28"/>
      <c r="F121" s="29"/>
      <c r="G121" s="28"/>
      <c r="H121" s="53"/>
      <c r="I121" s="54"/>
      <c r="J121" s="32"/>
      <c r="K121" s="33"/>
      <c r="L121" s="34"/>
      <c r="M121" s="35"/>
      <c r="N121" s="32"/>
      <c r="O121" s="36"/>
      <c r="P121" s="34"/>
      <c r="Q121" s="116"/>
      <c r="R121" s="55"/>
      <c r="S121" s="56"/>
      <c r="T121" s="32"/>
      <c r="U121" s="34"/>
      <c r="V121" s="34"/>
      <c r="W121" s="34"/>
      <c r="X121" s="124"/>
      <c r="Y121" s="34"/>
      <c r="Z121" s="34"/>
      <c r="AA121" s="34"/>
      <c r="AB121" s="34"/>
      <c r="AC121" s="34"/>
      <c r="AD121" s="55"/>
      <c r="AE121" s="56"/>
      <c r="AF121" s="32"/>
      <c r="AG121" s="36"/>
      <c r="AH121" s="34"/>
      <c r="AI121" s="35"/>
      <c r="AJ121" s="32"/>
      <c r="AK121" s="36"/>
      <c r="AL121" s="34"/>
      <c r="AM121" s="35"/>
      <c r="AN121" s="35"/>
      <c r="AO121" s="42"/>
      <c r="AP121" s="60"/>
      <c r="AQ121" s="61"/>
      <c r="AS121" s="45"/>
      <c r="AT121" s="46"/>
      <c r="AU121" s="35"/>
      <c r="AW121" s="45"/>
      <c r="AX121" s="46"/>
      <c r="AY121" s="47"/>
      <c r="AZ121"/>
      <c r="BA121"/>
      <c r="BB121"/>
    </row>
    <row r="122" spans="1:51" s="100" customFormat="1" ht="15" customHeight="1">
      <c r="A122" s="123"/>
      <c r="B122" s="100" t="s">
        <v>63</v>
      </c>
      <c r="D122" s="101"/>
      <c r="F122" s="85">
        <v>0.6</v>
      </c>
      <c r="G122" s="100">
        <v>390</v>
      </c>
      <c r="H122" s="86"/>
      <c r="I122" s="87"/>
      <c r="J122" s="103"/>
      <c r="K122" s="103">
        <v>11271</v>
      </c>
      <c r="M122" s="90">
        <v>28.9</v>
      </c>
      <c r="O122" s="103">
        <v>1</v>
      </c>
      <c r="P122" s="90"/>
      <c r="Q122" s="92"/>
      <c r="R122" s="104"/>
      <c r="S122" s="105"/>
      <c r="T122" s="103"/>
      <c r="U122" s="90"/>
      <c r="V122" s="90"/>
      <c r="W122" s="90"/>
      <c r="X122" s="95"/>
      <c r="Y122" s="90"/>
      <c r="Z122" s="90"/>
      <c r="AA122" s="90"/>
      <c r="AB122" s="90"/>
      <c r="AC122" s="90"/>
      <c r="AD122" s="104"/>
      <c r="AE122" s="105"/>
      <c r="AF122" s="103"/>
      <c r="AG122" s="103">
        <v>11956</v>
      </c>
      <c r="AH122" s="85"/>
      <c r="AI122" s="90">
        <v>30.7</v>
      </c>
      <c r="AK122" s="103">
        <v>1</v>
      </c>
      <c r="AL122" s="85"/>
      <c r="AM122" s="90">
        <v>0</v>
      </c>
      <c r="AN122" s="91"/>
      <c r="AO122" s="96"/>
      <c r="AP122" s="93"/>
      <c r="AQ122" s="94"/>
      <c r="AS122" s="107"/>
      <c r="AT122" s="85"/>
      <c r="AU122" s="98"/>
      <c r="AW122" s="107"/>
      <c r="AX122" s="85"/>
      <c r="AY122" s="99"/>
    </row>
    <row r="123" ht="13.5" thickBot="1"/>
    <row r="124" s="108" customFormat="1" ht="13.5" thickTop="1"/>
    <row r="125" spans="1:51" s="28" customFormat="1" ht="15" customHeight="1">
      <c r="A125" s="129">
        <v>5</v>
      </c>
      <c r="B125" s="100" t="s">
        <v>64</v>
      </c>
      <c r="C125" s="28" t="s">
        <v>52</v>
      </c>
      <c r="D125" s="27">
        <v>144</v>
      </c>
      <c r="E125" s="28">
        <v>5235048</v>
      </c>
      <c r="F125" s="29"/>
      <c r="G125" s="28">
        <v>120.2</v>
      </c>
      <c r="H125" s="49">
        <v>0</v>
      </c>
      <c r="I125" s="50">
        <v>0</v>
      </c>
      <c r="J125" s="51">
        <v>1566</v>
      </c>
      <c r="K125" s="33">
        <f aca="true" t="shared" si="52" ref="K125:K135">J125*$H125</f>
        <v>0</v>
      </c>
      <c r="L125" s="34">
        <f aca="true" t="shared" si="53" ref="L125:M137">J125/$G125</f>
        <v>13.02828618968386</v>
      </c>
      <c r="M125" s="35"/>
      <c r="N125" s="51">
        <v>682</v>
      </c>
      <c r="O125" s="36">
        <f aca="true" t="shared" si="54" ref="O125:O135">N125*$I125</f>
        <v>0</v>
      </c>
      <c r="P125" s="34"/>
      <c r="Q125" s="116"/>
      <c r="R125" s="52">
        <v>0</v>
      </c>
      <c r="S125" s="50">
        <v>0</v>
      </c>
      <c r="T125">
        <v>1477</v>
      </c>
      <c r="U125" s="36">
        <f aca="true" t="shared" si="55" ref="U125:U135">T125*R125</f>
        <v>0</v>
      </c>
      <c r="V125" s="34">
        <f aca="true" t="shared" si="56" ref="V125:V135">T125/$G125</f>
        <v>12.287853577371047</v>
      </c>
      <c r="W125" s="34"/>
      <c r="X125" s="40">
        <v>661</v>
      </c>
      <c r="Y125" s="36">
        <f aca="true" t="shared" si="57" ref="Y125:Y135">X125*S125</f>
        <v>0</v>
      </c>
      <c r="Z125" s="41">
        <f aca="true" t="shared" si="58" ref="Z125:Z135">X125/$G125</f>
        <v>5.499168053244592</v>
      </c>
      <c r="AA125" s="34"/>
      <c r="AB125" s="34"/>
      <c r="AC125" s="34"/>
      <c r="AD125" s="52">
        <v>0</v>
      </c>
      <c r="AE125" s="50">
        <v>0</v>
      </c>
      <c r="AF125" s="51">
        <v>2521</v>
      </c>
      <c r="AG125" s="36">
        <f aca="true" t="shared" si="59" ref="AG125:AG135">AF125*AD125</f>
        <v>0</v>
      </c>
      <c r="AH125" s="34">
        <f aca="true" t="shared" si="60" ref="AH125:AH135">AF125/$G125</f>
        <v>20.973377703826955</v>
      </c>
      <c r="AI125" s="35"/>
      <c r="AJ125" s="51">
        <v>725</v>
      </c>
      <c r="AK125" s="36">
        <f aca="true" t="shared" si="61" ref="AK125:AK135">AJ125*$I125</f>
        <v>0</v>
      </c>
      <c r="AL125" s="34">
        <f aca="true" t="shared" si="62" ref="AL125:AL137">AJ125/$G125</f>
        <v>6.031613976705491</v>
      </c>
      <c r="AM125" s="35"/>
      <c r="AN125" s="35" t="e">
        <f aca="true" t="shared" si="63" ref="AN125:AN135">AG125/AK125</f>
        <v>#DIV/0!</v>
      </c>
      <c r="AO125" s="42" t="e">
        <f aca="true" t="shared" si="64" ref="AO125:AO135">(AG125-K125)/K125</f>
        <v>#DIV/0!</v>
      </c>
      <c r="AP125" s="52">
        <v>0</v>
      </c>
      <c r="AQ125" s="50">
        <v>0</v>
      </c>
      <c r="AR125" s="28">
        <v>2566</v>
      </c>
      <c r="AS125" s="45">
        <f aca="true" t="shared" si="65" ref="AS125:AS135">AR125*$H125</f>
        <v>0</v>
      </c>
      <c r="AT125" s="46">
        <f>AR125/$G125</f>
        <v>21.3477537437604</v>
      </c>
      <c r="AU125" s="117"/>
      <c r="AV125" s="28">
        <v>737</v>
      </c>
      <c r="AW125" s="45">
        <f aca="true" t="shared" si="66" ref="AW125:AW135">AV125*$AQ125</f>
        <v>0</v>
      </c>
      <c r="AX125" s="46">
        <f aca="true" t="shared" si="67" ref="AX125:AX135">AV125/$G125</f>
        <v>6.131447587354409</v>
      </c>
      <c r="AY125" s="47"/>
    </row>
    <row r="126" spans="1:51" s="28" customFormat="1" ht="15" customHeight="1">
      <c r="A126" s="123"/>
      <c r="C126" s="28" t="s">
        <v>52</v>
      </c>
      <c r="D126" s="27">
        <v>146</v>
      </c>
      <c r="E126" s="28">
        <v>4363503</v>
      </c>
      <c r="F126" s="29"/>
      <c r="G126" s="28">
        <v>100.2</v>
      </c>
      <c r="H126" s="49">
        <v>0</v>
      </c>
      <c r="I126" s="50">
        <v>0</v>
      </c>
      <c r="J126" s="51">
        <v>880</v>
      </c>
      <c r="K126" s="33">
        <f t="shared" si="52"/>
        <v>0</v>
      </c>
      <c r="L126" s="34">
        <f t="shared" si="53"/>
        <v>8.782435129740518</v>
      </c>
      <c r="M126" s="35"/>
      <c r="N126" s="51">
        <v>60</v>
      </c>
      <c r="O126" s="36">
        <f t="shared" si="54"/>
        <v>0</v>
      </c>
      <c r="P126" s="34"/>
      <c r="Q126" s="116"/>
      <c r="R126" s="52">
        <v>0</v>
      </c>
      <c r="S126" s="50">
        <v>0</v>
      </c>
      <c r="T126">
        <v>829</v>
      </c>
      <c r="U126" s="36">
        <f t="shared" si="55"/>
        <v>0</v>
      </c>
      <c r="V126" s="34">
        <f t="shared" si="56"/>
        <v>8.273453093812375</v>
      </c>
      <c r="W126" s="34"/>
      <c r="X126" s="40">
        <v>57</v>
      </c>
      <c r="Y126" s="36">
        <f t="shared" si="57"/>
        <v>0</v>
      </c>
      <c r="Z126" s="41">
        <f t="shared" si="58"/>
        <v>0.5688622754491017</v>
      </c>
      <c r="AA126" s="34"/>
      <c r="AB126" s="34"/>
      <c r="AC126" s="34"/>
      <c r="AD126" s="52">
        <v>0</v>
      </c>
      <c r="AE126" s="50">
        <v>0</v>
      </c>
      <c r="AF126" s="51">
        <v>975</v>
      </c>
      <c r="AG126" s="36">
        <f t="shared" si="59"/>
        <v>0</v>
      </c>
      <c r="AH126" s="34">
        <f t="shared" si="60"/>
        <v>9.730538922155688</v>
      </c>
      <c r="AI126" s="35"/>
      <c r="AJ126" s="51">
        <v>429</v>
      </c>
      <c r="AK126" s="36">
        <f t="shared" si="61"/>
        <v>0</v>
      </c>
      <c r="AL126" s="34">
        <f t="shared" si="62"/>
        <v>4.281437125748503</v>
      </c>
      <c r="AM126" s="35"/>
      <c r="AN126" s="35" t="e">
        <f t="shared" si="63"/>
        <v>#DIV/0!</v>
      </c>
      <c r="AO126" s="42" t="e">
        <f t="shared" si="64"/>
        <v>#DIV/0!</v>
      </c>
      <c r="AP126" s="52">
        <v>0</v>
      </c>
      <c r="AQ126" s="50">
        <v>0</v>
      </c>
      <c r="AR126" s="28">
        <v>992</v>
      </c>
      <c r="AS126" s="45">
        <f t="shared" si="65"/>
        <v>0</v>
      </c>
      <c r="AT126" s="46">
        <f aca="true" t="shared" si="68" ref="AT126:AT137">AR126/$G126</f>
        <v>9.900199600798404</v>
      </c>
      <c r="AU126" s="117"/>
      <c r="AV126" s="28">
        <v>436</v>
      </c>
      <c r="AW126" s="45">
        <f t="shared" si="66"/>
        <v>0</v>
      </c>
      <c r="AX126" s="46">
        <f t="shared" si="67"/>
        <v>4.35129740518962</v>
      </c>
      <c r="AY126" s="47"/>
    </row>
    <row r="127" spans="1:51" s="28" customFormat="1" ht="15" customHeight="1">
      <c r="A127" s="123"/>
      <c r="C127" s="28" t="s">
        <v>52</v>
      </c>
      <c r="D127" s="27">
        <v>147</v>
      </c>
      <c r="E127" s="28">
        <v>3221696</v>
      </c>
      <c r="F127" s="29"/>
      <c r="G127" s="28">
        <v>74</v>
      </c>
      <c r="H127" s="30">
        <v>1</v>
      </c>
      <c r="I127" s="31">
        <v>1</v>
      </c>
      <c r="J127" s="51">
        <v>657</v>
      </c>
      <c r="K127" s="33">
        <f t="shared" si="52"/>
        <v>657</v>
      </c>
      <c r="L127" s="34">
        <f t="shared" si="53"/>
        <v>8.878378378378379</v>
      </c>
      <c r="M127" s="35"/>
      <c r="N127" s="51">
        <v>1</v>
      </c>
      <c r="O127" s="36">
        <f t="shared" si="54"/>
        <v>1</v>
      </c>
      <c r="P127" s="34"/>
      <c r="Q127" s="116"/>
      <c r="R127" s="37">
        <v>1</v>
      </c>
      <c r="S127" s="38">
        <v>1</v>
      </c>
      <c r="T127">
        <v>619</v>
      </c>
      <c r="U127" s="36">
        <f t="shared" si="55"/>
        <v>619</v>
      </c>
      <c r="V127" s="34">
        <f t="shared" si="56"/>
        <v>8.364864864864865</v>
      </c>
      <c r="W127" s="34"/>
      <c r="X127" s="40">
        <v>1</v>
      </c>
      <c r="Y127" s="36">
        <f t="shared" si="57"/>
        <v>1</v>
      </c>
      <c r="Z127" s="41">
        <f t="shared" si="58"/>
        <v>0.013513513513513514</v>
      </c>
      <c r="AA127" s="34"/>
      <c r="AB127" s="34"/>
      <c r="AC127" s="34"/>
      <c r="AD127" s="37">
        <v>1</v>
      </c>
      <c r="AE127" s="38">
        <v>1</v>
      </c>
      <c r="AF127" s="51">
        <v>687</v>
      </c>
      <c r="AG127" s="36">
        <f t="shared" si="59"/>
        <v>687</v>
      </c>
      <c r="AH127" s="34">
        <f t="shared" si="60"/>
        <v>9.283783783783784</v>
      </c>
      <c r="AI127" s="35"/>
      <c r="AJ127" s="51">
        <v>1</v>
      </c>
      <c r="AK127" s="36">
        <f t="shared" si="61"/>
        <v>1</v>
      </c>
      <c r="AL127" s="34">
        <f t="shared" si="62"/>
        <v>0.013513513513513514</v>
      </c>
      <c r="AM127" s="35"/>
      <c r="AN127" s="35">
        <f t="shared" si="63"/>
        <v>687</v>
      </c>
      <c r="AO127" s="42">
        <f t="shared" si="64"/>
        <v>0.045662100456621</v>
      </c>
      <c r="AP127" s="37">
        <v>1</v>
      </c>
      <c r="AQ127" s="38">
        <v>1</v>
      </c>
      <c r="AR127" s="28">
        <v>699</v>
      </c>
      <c r="AS127" s="45">
        <f t="shared" si="65"/>
        <v>699</v>
      </c>
      <c r="AT127" s="46">
        <f t="shared" si="68"/>
        <v>9.445945945945946</v>
      </c>
      <c r="AU127" s="117"/>
      <c r="AV127" s="28">
        <v>1</v>
      </c>
      <c r="AW127" s="45">
        <f t="shared" si="66"/>
        <v>1</v>
      </c>
      <c r="AX127" s="46">
        <f t="shared" si="67"/>
        <v>0.013513513513513514</v>
      </c>
      <c r="AY127" s="47"/>
    </row>
    <row r="128" spans="1:51" s="28" customFormat="1" ht="15" customHeight="1">
      <c r="A128" s="123"/>
      <c r="C128" s="28" t="s">
        <v>52</v>
      </c>
      <c r="D128" s="27">
        <v>148</v>
      </c>
      <c r="E128" s="28">
        <v>9694146</v>
      </c>
      <c r="F128" s="29"/>
      <c r="G128" s="28">
        <v>222.5</v>
      </c>
      <c r="H128" s="30">
        <v>1</v>
      </c>
      <c r="I128" s="31">
        <v>1</v>
      </c>
      <c r="J128" s="51">
        <v>5423</v>
      </c>
      <c r="K128" s="33">
        <f t="shared" si="52"/>
        <v>5423</v>
      </c>
      <c r="L128" s="34">
        <f t="shared" si="53"/>
        <v>24.37303370786517</v>
      </c>
      <c r="M128" s="35"/>
      <c r="N128" s="51">
        <v>1227</v>
      </c>
      <c r="O128" s="36">
        <f t="shared" si="54"/>
        <v>1227</v>
      </c>
      <c r="P128" s="34"/>
      <c r="Q128" s="116"/>
      <c r="R128" s="37">
        <v>1</v>
      </c>
      <c r="S128" s="38">
        <v>1</v>
      </c>
      <c r="T128">
        <v>5114</v>
      </c>
      <c r="U128" s="36">
        <f t="shared" si="55"/>
        <v>5114</v>
      </c>
      <c r="V128" s="34">
        <f t="shared" si="56"/>
        <v>22.98426966292135</v>
      </c>
      <c r="W128" s="34"/>
      <c r="X128" s="40">
        <v>1168</v>
      </c>
      <c r="Y128" s="36">
        <f t="shared" si="57"/>
        <v>1168</v>
      </c>
      <c r="Z128" s="41">
        <f t="shared" si="58"/>
        <v>5.249438202247191</v>
      </c>
      <c r="AA128" s="34"/>
      <c r="AB128" s="34"/>
      <c r="AC128" s="34"/>
      <c r="AD128" s="37">
        <v>1</v>
      </c>
      <c r="AE128" s="38">
        <v>1</v>
      </c>
      <c r="AF128" s="51">
        <v>5154</v>
      </c>
      <c r="AG128" s="36">
        <f t="shared" si="59"/>
        <v>5154</v>
      </c>
      <c r="AH128" s="34">
        <f t="shared" si="60"/>
        <v>23.164044943820226</v>
      </c>
      <c r="AI128" s="35"/>
      <c r="AJ128" s="51">
        <v>1282</v>
      </c>
      <c r="AK128" s="36">
        <f t="shared" si="61"/>
        <v>1282</v>
      </c>
      <c r="AL128" s="34">
        <f t="shared" si="62"/>
        <v>5.761797752808989</v>
      </c>
      <c r="AM128" s="35"/>
      <c r="AN128" s="35">
        <f t="shared" si="63"/>
        <v>4.02028081123245</v>
      </c>
      <c r="AO128" s="42">
        <f t="shared" si="64"/>
        <v>-0.049603540475751426</v>
      </c>
      <c r="AP128" s="37">
        <v>1</v>
      </c>
      <c r="AQ128" s="38">
        <v>1</v>
      </c>
      <c r="AR128" s="28">
        <v>5245</v>
      </c>
      <c r="AS128" s="45">
        <f t="shared" si="65"/>
        <v>5245</v>
      </c>
      <c r="AT128" s="46">
        <f t="shared" si="68"/>
        <v>23.573033707865168</v>
      </c>
      <c r="AU128" s="117"/>
      <c r="AV128" s="28">
        <v>1303</v>
      </c>
      <c r="AW128" s="45">
        <f t="shared" si="66"/>
        <v>1303</v>
      </c>
      <c r="AX128" s="46">
        <f t="shared" si="67"/>
        <v>5.856179775280899</v>
      </c>
      <c r="AY128" s="47"/>
    </row>
    <row r="129" spans="1:51" s="28" customFormat="1" ht="15" customHeight="1">
      <c r="A129" s="123"/>
      <c r="C129" s="28" t="s">
        <v>52</v>
      </c>
      <c r="D129" s="27">
        <v>153</v>
      </c>
      <c r="E129" s="28">
        <v>8590620</v>
      </c>
      <c r="F129" s="29"/>
      <c r="G129" s="28">
        <v>197.2</v>
      </c>
      <c r="H129" s="49">
        <v>0</v>
      </c>
      <c r="I129" s="50">
        <v>0</v>
      </c>
      <c r="J129" s="51">
        <v>3637</v>
      </c>
      <c r="K129" s="33">
        <f t="shared" si="52"/>
        <v>0</v>
      </c>
      <c r="L129" s="34">
        <f t="shared" si="53"/>
        <v>18.443204868154158</v>
      </c>
      <c r="M129" s="35"/>
      <c r="N129" s="51">
        <v>150</v>
      </c>
      <c r="O129" s="36">
        <f t="shared" si="54"/>
        <v>0</v>
      </c>
      <c r="P129" s="34"/>
      <c r="Q129" s="116"/>
      <c r="R129" s="52">
        <v>0</v>
      </c>
      <c r="S129" s="50">
        <v>0</v>
      </c>
      <c r="T129">
        <v>3429</v>
      </c>
      <c r="U129" s="36">
        <f t="shared" si="55"/>
        <v>0</v>
      </c>
      <c r="V129" s="34">
        <f t="shared" si="56"/>
        <v>17.38843813387424</v>
      </c>
      <c r="W129" s="34"/>
      <c r="X129" s="40">
        <v>143</v>
      </c>
      <c r="Y129" s="36">
        <f t="shared" si="57"/>
        <v>0</v>
      </c>
      <c r="Z129" s="41">
        <f t="shared" si="58"/>
        <v>0.7251521298174443</v>
      </c>
      <c r="AA129" s="34"/>
      <c r="AB129" s="34"/>
      <c r="AC129" s="34"/>
      <c r="AD129" s="52">
        <v>0</v>
      </c>
      <c r="AE129" s="50">
        <v>0</v>
      </c>
      <c r="AF129" s="51">
        <v>4087</v>
      </c>
      <c r="AG129" s="36">
        <f t="shared" si="59"/>
        <v>0</v>
      </c>
      <c r="AH129" s="34">
        <f t="shared" si="60"/>
        <v>20.725152129817445</v>
      </c>
      <c r="AI129" s="35"/>
      <c r="AJ129" s="51">
        <v>156</v>
      </c>
      <c r="AK129" s="36">
        <f t="shared" si="61"/>
        <v>0</v>
      </c>
      <c r="AL129" s="34">
        <f t="shared" si="62"/>
        <v>0.7910750507099392</v>
      </c>
      <c r="AM129" s="35"/>
      <c r="AN129" s="35" t="e">
        <f t="shared" si="63"/>
        <v>#DIV/0!</v>
      </c>
      <c r="AO129" s="42" t="e">
        <f t="shared" si="64"/>
        <v>#DIV/0!</v>
      </c>
      <c r="AP129" s="52">
        <v>0</v>
      </c>
      <c r="AQ129" s="50">
        <v>0</v>
      </c>
      <c r="AR129" s="28">
        <v>4160</v>
      </c>
      <c r="AS129" s="45">
        <f t="shared" si="65"/>
        <v>0</v>
      </c>
      <c r="AT129" s="46">
        <f t="shared" si="68"/>
        <v>21.095334685598377</v>
      </c>
      <c r="AU129" s="117"/>
      <c r="AV129" s="28">
        <v>159</v>
      </c>
      <c r="AW129" s="45">
        <f t="shared" si="66"/>
        <v>0</v>
      </c>
      <c r="AX129" s="46">
        <f t="shared" si="67"/>
        <v>0.8062880324543611</v>
      </c>
      <c r="AY129" s="47"/>
    </row>
    <row r="130" spans="1:51" s="28" customFormat="1" ht="15" customHeight="1">
      <c r="A130" s="123"/>
      <c r="C130" s="28" t="s">
        <v>52</v>
      </c>
      <c r="D130" s="27">
        <v>154</v>
      </c>
      <c r="E130" s="28">
        <v>3836503</v>
      </c>
      <c r="F130" s="29"/>
      <c r="G130" s="28">
        <v>88.1</v>
      </c>
      <c r="H130" s="30">
        <v>1</v>
      </c>
      <c r="I130" s="31">
        <v>1</v>
      </c>
      <c r="J130" s="51">
        <v>1839</v>
      </c>
      <c r="K130" s="33">
        <f t="shared" si="52"/>
        <v>1839</v>
      </c>
      <c r="L130" s="34">
        <f t="shared" si="53"/>
        <v>20.87400681044268</v>
      </c>
      <c r="M130" s="35"/>
      <c r="N130" s="51">
        <v>275</v>
      </c>
      <c r="O130" s="36">
        <f t="shared" si="54"/>
        <v>275</v>
      </c>
      <c r="P130" s="34"/>
      <c r="Q130" s="116"/>
      <c r="R130" s="37">
        <v>1</v>
      </c>
      <c r="S130" s="38">
        <v>1</v>
      </c>
      <c r="T130">
        <v>1734</v>
      </c>
      <c r="U130" s="36">
        <f t="shared" si="55"/>
        <v>1734</v>
      </c>
      <c r="V130" s="34">
        <f t="shared" si="56"/>
        <v>19.68217934165721</v>
      </c>
      <c r="W130" s="34"/>
      <c r="X130" s="40">
        <v>262</v>
      </c>
      <c r="Y130" s="36">
        <f t="shared" si="57"/>
        <v>262</v>
      </c>
      <c r="Z130" s="41">
        <f t="shared" si="58"/>
        <v>2.9738933030646995</v>
      </c>
      <c r="AA130" s="34"/>
      <c r="AB130" s="34"/>
      <c r="AC130" s="34"/>
      <c r="AD130" s="37">
        <v>1</v>
      </c>
      <c r="AE130" s="38">
        <v>1</v>
      </c>
      <c r="AF130" s="51">
        <v>2107</v>
      </c>
      <c r="AG130" s="36">
        <f t="shared" si="59"/>
        <v>2107</v>
      </c>
      <c r="AH130" s="34">
        <f t="shared" si="60"/>
        <v>23.91600454029512</v>
      </c>
      <c r="AI130" s="35"/>
      <c r="AJ130" s="51">
        <v>388</v>
      </c>
      <c r="AK130" s="36">
        <f t="shared" si="61"/>
        <v>388</v>
      </c>
      <c r="AL130" s="34">
        <f t="shared" si="62"/>
        <v>4.404086265607265</v>
      </c>
      <c r="AM130" s="35"/>
      <c r="AN130" s="35">
        <f t="shared" si="63"/>
        <v>5.430412371134021</v>
      </c>
      <c r="AO130" s="42">
        <f t="shared" si="64"/>
        <v>0.14573137574768896</v>
      </c>
      <c r="AP130" s="37">
        <v>1</v>
      </c>
      <c r="AQ130" s="38">
        <v>1</v>
      </c>
      <c r="AR130" s="28">
        <v>2145</v>
      </c>
      <c r="AS130" s="45">
        <f t="shared" si="65"/>
        <v>2145</v>
      </c>
      <c r="AT130" s="46">
        <f t="shared" si="68"/>
        <v>24.347332576617482</v>
      </c>
      <c r="AU130" s="117"/>
      <c r="AV130" s="28">
        <v>394</v>
      </c>
      <c r="AW130" s="45">
        <f t="shared" si="66"/>
        <v>394</v>
      </c>
      <c r="AX130" s="46">
        <f t="shared" si="67"/>
        <v>4.472190692395006</v>
      </c>
      <c r="AY130" s="47"/>
    </row>
    <row r="131" spans="1:51" s="28" customFormat="1" ht="15" customHeight="1">
      <c r="A131" s="123"/>
      <c r="C131" s="28" t="s">
        <v>52</v>
      </c>
      <c r="D131" s="27">
        <v>155</v>
      </c>
      <c r="E131" s="28">
        <v>5420980</v>
      </c>
      <c r="F131" s="29"/>
      <c r="G131" s="28">
        <v>124.4</v>
      </c>
      <c r="H131" s="49">
        <v>0</v>
      </c>
      <c r="I131" s="50">
        <v>0</v>
      </c>
      <c r="J131" s="51">
        <v>1245</v>
      </c>
      <c r="K131" s="33">
        <f t="shared" si="52"/>
        <v>0</v>
      </c>
      <c r="L131" s="34">
        <f t="shared" si="53"/>
        <v>10.008038585209002</v>
      </c>
      <c r="M131" s="35"/>
      <c r="N131" s="51">
        <v>2</v>
      </c>
      <c r="O131" s="36">
        <f t="shared" si="54"/>
        <v>0</v>
      </c>
      <c r="P131" s="34"/>
      <c r="Q131" s="116"/>
      <c r="R131" s="52">
        <v>0</v>
      </c>
      <c r="S131" s="50">
        <v>0</v>
      </c>
      <c r="T131">
        <v>1174</v>
      </c>
      <c r="U131" s="36">
        <f t="shared" si="55"/>
        <v>0</v>
      </c>
      <c r="V131" s="34">
        <f t="shared" si="56"/>
        <v>9.437299035369774</v>
      </c>
      <c r="W131" s="34"/>
      <c r="X131" s="40">
        <v>2</v>
      </c>
      <c r="Y131" s="36">
        <f t="shared" si="57"/>
        <v>0</v>
      </c>
      <c r="Z131" s="41">
        <f t="shared" si="58"/>
        <v>0.01607717041800643</v>
      </c>
      <c r="AA131" s="34"/>
      <c r="AB131" s="34"/>
      <c r="AC131" s="34"/>
      <c r="AD131" s="52">
        <v>0</v>
      </c>
      <c r="AE131" s="50">
        <v>0</v>
      </c>
      <c r="AF131" s="51">
        <v>1157</v>
      </c>
      <c r="AG131" s="36">
        <f t="shared" si="59"/>
        <v>0</v>
      </c>
      <c r="AH131" s="34">
        <f t="shared" si="60"/>
        <v>9.30064308681672</v>
      </c>
      <c r="AI131" s="35"/>
      <c r="AJ131" s="51">
        <v>2</v>
      </c>
      <c r="AK131" s="36">
        <f t="shared" si="61"/>
        <v>0</v>
      </c>
      <c r="AL131" s="34">
        <f t="shared" si="62"/>
        <v>0.01607717041800643</v>
      </c>
      <c r="AM131" s="35"/>
      <c r="AN131" s="35" t="e">
        <f t="shared" si="63"/>
        <v>#DIV/0!</v>
      </c>
      <c r="AO131" s="42" t="e">
        <f t="shared" si="64"/>
        <v>#DIV/0!</v>
      </c>
      <c r="AP131" s="52">
        <v>0</v>
      </c>
      <c r="AQ131" s="50">
        <v>0</v>
      </c>
      <c r="AR131" s="28">
        <v>1178</v>
      </c>
      <c r="AS131" s="45">
        <f t="shared" si="65"/>
        <v>0</v>
      </c>
      <c r="AT131" s="46">
        <f t="shared" si="68"/>
        <v>9.469453376205788</v>
      </c>
      <c r="AU131" s="117"/>
      <c r="AV131" s="28">
        <v>2</v>
      </c>
      <c r="AW131" s="45">
        <f t="shared" si="66"/>
        <v>0</v>
      </c>
      <c r="AX131" s="46">
        <f t="shared" si="67"/>
        <v>0.01607717041800643</v>
      </c>
      <c r="AY131" s="47"/>
    </row>
    <row r="132" spans="1:51" s="28" customFormat="1" ht="15" customHeight="1">
      <c r="A132" s="123"/>
      <c r="C132" s="28" t="s">
        <v>52</v>
      </c>
      <c r="D132" s="27">
        <v>263</v>
      </c>
      <c r="E132" s="28">
        <v>2690876</v>
      </c>
      <c r="F132" s="29"/>
      <c r="G132" s="28">
        <v>61.8</v>
      </c>
      <c r="H132" s="49">
        <v>0</v>
      </c>
      <c r="I132" s="50">
        <v>0</v>
      </c>
      <c r="J132" s="51">
        <v>344</v>
      </c>
      <c r="K132" s="33">
        <f t="shared" si="52"/>
        <v>0</v>
      </c>
      <c r="L132" s="34">
        <f t="shared" si="53"/>
        <v>5.566343042071198</v>
      </c>
      <c r="M132" s="35"/>
      <c r="N132" s="51">
        <v>346</v>
      </c>
      <c r="O132" s="36">
        <f t="shared" si="54"/>
        <v>0</v>
      </c>
      <c r="P132" s="34"/>
      <c r="Q132" s="116"/>
      <c r="R132" s="52">
        <v>0</v>
      </c>
      <c r="S132" s="50">
        <v>0</v>
      </c>
      <c r="T132">
        <v>325</v>
      </c>
      <c r="U132" s="36">
        <f t="shared" si="55"/>
        <v>0</v>
      </c>
      <c r="V132" s="34">
        <f t="shared" si="56"/>
        <v>5.258899676375405</v>
      </c>
      <c r="W132" s="34"/>
      <c r="X132" s="40">
        <v>416</v>
      </c>
      <c r="Y132" s="36">
        <f t="shared" si="57"/>
        <v>0</v>
      </c>
      <c r="Z132" s="41">
        <f t="shared" si="58"/>
        <v>6.731391585760518</v>
      </c>
      <c r="AA132" s="34"/>
      <c r="AB132" s="34"/>
      <c r="AC132" s="34"/>
      <c r="AD132" s="52">
        <v>0</v>
      </c>
      <c r="AE132" s="50">
        <v>0</v>
      </c>
      <c r="AF132" s="51">
        <v>320</v>
      </c>
      <c r="AG132" s="36">
        <f t="shared" si="59"/>
        <v>0</v>
      </c>
      <c r="AH132" s="34">
        <f t="shared" si="60"/>
        <v>5.177993527508091</v>
      </c>
      <c r="AI132" s="35"/>
      <c r="AJ132" s="51">
        <v>453</v>
      </c>
      <c r="AK132" s="36">
        <f t="shared" si="61"/>
        <v>0</v>
      </c>
      <c r="AL132" s="34">
        <f t="shared" si="62"/>
        <v>7.3300970873786415</v>
      </c>
      <c r="AM132" s="35"/>
      <c r="AN132" s="35" t="e">
        <f t="shared" si="63"/>
        <v>#DIV/0!</v>
      </c>
      <c r="AO132" s="42" t="e">
        <f t="shared" si="64"/>
        <v>#DIV/0!</v>
      </c>
      <c r="AP132" s="52">
        <v>0</v>
      </c>
      <c r="AQ132" s="50">
        <v>0</v>
      </c>
      <c r="AR132" s="28">
        <v>326</v>
      </c>
      <c r="AS132" s="45">
        <f t="shared" si="65"/>
        <v>0</v>
      </c>
      <c r="AT132" s="46">
        <f t="shared" si="68"/>
        <v>5.275080906148868</v>
      </c>
      <c r="AU132" s="117"/>
      <c r="AV132" s="28">
        <v>461</v>
      </c>
      <c r="AW132" s="45">
        <f t="shared" si="66"/>
        <v>0</v>
      </c>
      <c r="AX132" s="46">
        <f t="shared" si="67"/>
        <v>7.459546925566343</v>
      </c>
      <c r="AY132" s="47"/>
    </row>
    <row r="133" spans="1:54" s="26" customFormat="1" ht="15" customHeight="1">
      <c r="A133" s="123"/>
      <c r="C133" s="26" t="s">
        <v>52</v>
      </c>
      <c r="D133" s="27">
        <v>265</v>
      </c>
      <c r="E133" s="28">
        <v>9059793</v>
      </c>
      <c r="F133" s="29"/>
      <c r="G133" s="28">
        <v>208</v>
      </c>
      <c r="H133" s="30">
        <v>1</v>
      </c>
      <c r="I133" s="31">
        <v>1</v>
      </c>
      <c r="J133" s="32">
        <v>3410</v>
      </c>
      <c r="K133" s="33">
        <f t="shared" si="52"/>
        <v>3410</v>
      </c>
      <c r="L133" s="34">
        <f t="shared" si="53"/>
        <v>16.39423076923077</v>
      </c>
      <c r="M133" s="35"/>
      <c r="N133" s="32">
        <v>374</v>
      </c>
      <c r="O133" s="36">
        <f t="shared" si="54"/>
        <v>374</v>
      </c>
      <c r="P133" s="34"/>
      <c r="Q133" s="116"/>
      <c r="R133" s="37">
        <v>1</v>
      </c>
      <c r="S133" s="38">
        <v>1</v>
      </c>
      <c r="T133">
        <v>3215</v>
      </c>
      <c r="U133" s="36">
        <f t="shared" si="55"/>
        <v>3215</v>
      </c>
      <c r="V133" s="34">
        <f t="shared" si="56"/>
        <v>15.45673076923077</v>
      </c>
      <c r="W133" s="34"/>
      <c r="X133" s="40">
        <v>356</v>
      </c>
      <c r="Y133" s="36">
        <f t="shared" si="57"/>
        <v>356</v>
      </c>
      <c r="Z133" s="41">
        <f t="shared" si="58"/>
        <v>1.7115384615384615</v>
      </c>
      <c r="AA133" s="34"/>
      <c r="AB133" s="34"/>
      <c r="AC133" s="34"/>
      <c r="AD133" s="37">
        <v>1</v>
      </c>
      <c r="AE133" s="38">
        <v>1</v>
      </c>
      <c r="AF133" s="32">
        <v>3747</v>
      </c>
      <c r="AG133" s="36">
        <f t="shared" si="59"/>
        <v>3747</v>
      </c>
      <c r="AH133" s="34">
        <f t="shared" si="60"/>
        <v>18.014423076923077</v>
      </c>
      <c r="AI133" s="35"/>
      <c r="AJ133" s="32">
        <v>392</v>
      </c>
      <c r="AK133" s="36">
        <f t="shared" si="61"/>
        <v>392</v>
      </c>
      <c r="AL133" s="34">
        <f t="shared" si="62"/>
        <v>1.8846153846153846</v>
      </c>
      <c r="AM133" s="35"/>
      <c r="AN133" s="35">
        <f t="shared" si="63"/>
        <v>9.558673469387756</v>
      </c>
      <c r="AO133" s="42">
        <f t="shared" si="64"/>
        <v>0.09882697947214077</v>
      </c>
      <c r="AP133" s="37">
        <v>1</v>
      </c>
      <c r="AQ133" s="38">
        <v>1</v>
      </c>
      <c r="AR133" s="26">
        <v>3813</v>
      </c>
      <c r="AS133" s="45">
        <f t="shared" si="65"/>
        <v>3813</v>
      </c>
      <c r="AT133" s="46">
        <f t="shared" si="68"/>
        <v>18.33173076923077</v>
      </c>
      <c r="AU133" s="117"/>
      <c r="AV133" s="26">
        <v>398</v>
      </c>
      <c r="AW133" s="45">
        <f t="shared" si="66"/>
        <v>398</v>
      </c>
      <c r="AX133" s="46">
        <f t="shared" si="67"/>
        <v>1.9134615384615385</v>
      </c>
      <c r="AY133" s="47"/>
      <c r="AZ133"/>
      <c r="BA133"/>
      <c r="BB133"/>
    </row>
    <row r="134" spans="1:54" s="26" customFormat="1" ht="15" customHeight="1">
      <c r="A134" s="123"/>
      <c r="C134" s="26" t="s">
        <v>52</v>
      </c>
      <c r="D134" s="27">
        <v>266</v>
      </c>
      <c r="E134" s="28">
        <v>7893233</v>
      </c>
      <c r="F134" s="29"/>
      <c r="G134" s="28">
        <v>181.2</v>
      </c>
      <c r="H134" s="30">
        <v>1</v>
      </c>
      <c r="I134" s="31">
        <v>1</v>
      </c>
      <c r="J134" s="32">
        <v>2592</v>
      </c>
      <c r="K134" s="33">
        <f t="shared" si="52"/>
        <v>2592</v>
      </c>
      <c r="L134" s="34">
        <f t="shared" si="53"/>
        <v>14.304635761589404</v>
      </c>
      <c r="M134" s="35"/>
      <c r="N134" s="32">
        <v>165</v>
      </c>
      <c r="O134" s="36">
        <f t="shared" si="54"/>
        <v>165</v>
      </c>
      <c r="P134" s="34"/>
      <c r="Q134" s="116"/>
      <c r="R134" s="37">
        <v>1</v>
      </c>
      <c r="S134" s="38">
        <v>1</v>
      </c>
      <c r="T134">
        <v>2444</v>
      </c>
      <c r="U134" s="36">
        <f t="shared" si="55"/>
        <v>2444</v>
      </c>
      <c r="V134" s="34">
        <f t="shared" si="56"/>
        <v>13.4878587196468</v>
      </c>
      <c r="W134" s="34"/>
      <c r="X134" s="40">
        <v>157</v>
      </c>
      <c r="Y134" s="36">
        <f t="shared" si="57"/>
        <v>157</v>
      </c>
      <c r="Z134" s="41">
        <f t="shared" si="58"/>
        <v>0.8664459161147904</v>
      </c>
      <c r="AA134" s="34"/>
      <c r="AB134" s="34"/>
      <c r="AC134" s="34"/>
      <c r="AD134" s="37">
        <v>1</v>
      </c>
      <c r="AE134" s="38">
        <v>1</v>
      </c>
      <c r="AF134" s="32">
        <v>3091</v>
      </c>
      <c r="AG134" s="36">
        <f t="shared" si="59"/>
        <v>3091</v>
      </c>
      <c r="AH134" s="34">
        <f t="shared" si="60"/>
        <v>17.05849889624724</v>
      </c>
      <c r="AI134" s="35"/>
      <c r="AJ134" s="32">
        <v>172</v>
      </c>
      <c r="AK134" s="36">
        <f t="shared" si="61"/>
        <v>172</v>
      </c>
      <c r="AL134" s="34">
        <f t="shared" si="62"/>
        <v>0.9492273730684327</v>
      </c>
      <c r="AM134" s="35"/>
      <c r="AN134" s="35">
        <f t="shared" si="63"/>
        <v>17.97093023255814</v>
      </c>
      <c r="AO134" s="42">
        <f t="shared" si="64"/>
        <v>0.19251543209876543</v>
      </c>
      <c r="AP134" s="37">
        <v>1</v>
      </c>
      <c r="AQ134" s="38">
        <v>1</v>
      </c>
      <c r="AR134" s="26">
        <v>3146</v>
      </c>
      <c r="AS134" s="45">
        <f t="shared" si="65"/>
        <v>3146</v>
      </c>
      <c r="AT134" s="46">
        <f t="shared" si="68"/>
        <v>17.362030905077265</v>
      </c>
      <c r="AU134" s="117"/>
      <c r="AV134" s="26">
        <v>175</v>
      </c>
      <c r="AW134" s="45">
        <f t="shared" si="66"/>
        <v>175</v>
      </c>
      <c r="AX134" s="46">
        <f t="shared" si="67"/>
        <v>0.9657836644591612</v>
      </c>
      <c r="AY134" s="47"/>
      <c r="AZ134"/>
      <c r="BA134"/>
      <c r="BB134"/>
    </row>
    <row r="135" spans="1:54" s="26" customFormat="1" ht="15" customHeight="1">
      <c r="A135" s="123"/>
      <c r="C135" s="26" t="s">
        <v>52</v>
      </c>
      <c r="D135" s="27">
        <v>269</v>
      </c>
      <c r="E135" s="28">
        <v>28015780</v>
      </c>
      <c r="F135" s="29"/>
      <c r="G135" s="28">
        <v>643.2</v>
      </c>
      <c r="H135" s="30">
        <v>1</v>
      </c>
      <c r="I135" s="31">
        <v>1</v>
      </c>
      <c r="J135" s="32">
        <v>1680</v>
      </c>
      <c r="K135" s="33">
        <f t="shared" si="52"/>
        <v>1680</v>
      </c>
      <c r="L135" s="34">
        <f t="shared" si="53"/>
        <v>2.6119402985074625</v>
      </c>
      <c r="M135" s="35"/>
      <c r="N135" s="32">
        <v>416</v>
      </c>
      <c r="O135" s="36">
        <f t="shared" si="54"/>
        <v>416</v>
      </c>
      <c r="P135" s="34"/>
      <c r="Q135" s="116"/>
      <c r="R135" s="37">
        <v>1</v>
      </c>
      <c r="S135" s="38">
        <v>1</v>
      </c>
      <c r="T135">
        <v>1584</v>
      </c>
      <c r="U135" s="36">
        <f t="shared" si="55"/>
        <v>1584</v>
      </c>
      <c r="V135" s="34">
        <f t="shared" si="56"/>
        <v>2.462686567164179</v>
      </c>
      <c r="W135" s="34"/>
      <c r="X135" s="40">
        <v>396</v>
      </c>
      <c r="Y135" s="36">
        <f t="shared" si="57"/>
        <v>396</v>
      </c>
      <c r="Z135" s="41">
        <f t="shared" si="58"/>
        <v>0.6156716417910447</v>
      </c>
      <c r="AA135" s="34"/>
      <c r="AB135" s="34"/>
      <c r="AC135" s="34"/>
      <c r="AD135" s="37">
        <v>1</v>
      </c>
      <c r="AE135" s="38">
        <v>1</v>
      </c>
      <c r="AF135" s="32">
        <v>1562</v>
      </c>
      <c r="AG135" s="36">
        <f t="shared" si="59"/>
        <v>1562</v>
      </c>
      <c r="AH135" s="34">
        <f t="shared" si="60"/>
        <v>2.4284825870646762</v>
      </c>
      <c r="AI135" s="35"/>
      <c r="AJ135" s="32">
        <v>435</v>
      </c>
      <c r="AK135" s="36">
        <f t="shared" si="61"/>
        <v>435</v>
      </c>
      <c r="AL135" s="34">
        <f t="shared" si="62"/>
        <v>0.6763059701492536</v>
      </c>
      <c r="AM135" s="35"/>
      <c r="AN135" s="35">
        <f t="shared" si="63"/>
        <v>3.5908045977011493</v>
      </c>
      <c r="AO135" s="42">
        <f t="shared" si="64"/>
        <v>-0.07023809523809524</v>
      </c>
      <c r="AP135" s="37">
        <v>1</v>
      </c>
      <c r="AQ135" s="38">
        <v>1</v>
      </c>
      <c r="AR135" s="26">
        <v>1590</v>
      </c>
      <c r="AS135" s="45">
        <f t="shared" si="65"/>
        <v>1590</v>
      </c>
      <c r="AT135" s="46">
        <f t="shared" si="68"/>
        <v>2.4720149253731343</v>
      </c>
      <c r="AU135" s="117"/>
      <c r="AV135" s="26">
        <v>442</v>
      </c>
      <c r="AW135" s="45">
        <f t="shared" si="66"/>
        <v>442</v>
      </c>
      <c r="AX135" s="46">
        <f t="shared" si="67"/>
        <v>0.6871890547263682</v>
      </c>
      <c r="AY135" s="47"/>
      <c r="AZ135"/>
      <c r="BA135"/>
      <c r="BB135"/>
    </row>
    <row r="136" spans="1:54" s="26" customFormat="1" ht="15" customHeight="1">
      <c r="A136" s="123"/>
      <c r="D136" s="27"/>
      <c r="E136" s="28"/>
      <c r="F136" s="29"/>
      <c r="G136" s="28"/>
      <c r="H136" s="53"/>
      <c r="I136" s="54"/>
      <c r="J136" s="32"/>
      <c r="K136" s="33"/>
      <c r="L136" s="34"/>
      <c r="M136" s="35"/>
      <c r="N136" s="32"/>
      <c r="O136" s="36"/>
      <c r="P136" s="34"/>
      <c r="Q136" s="116"/>
      <c r="R136" s="55"/>
      <c r="S136" s="56"/>
      <c r="T136" s="32"/>
      <c r="U136" s="34"/>
      <c r="V136" s="34"/>
      <c r="W136" s="34"/>
      <c r="X136" s="124"/>
      <c r="Y136" s="34"/>
      <c r="Z136" s="34"/>
      <c r="AA136" s="34"/>
      <c r="AB136" s="34"/>
      <c r="AC136" s="34"/>
      <c r="AD136" s="55"/>
      <c r="AE136" s="56"/>
      <c r="AF136" s="32"/>
      <c r="AG136" s="36"/>
      <c r="AH136" s="34"/>
      <c r="AI136" s="35"/>
      <c r="AJ136" s="32"/>
      <c r="AK136" s="36"/>
      <c r="AL136" s="34"/>
      <c r="AM136" s="35"/>
      <c r="AN136" s="35"/>
      <c r="AO136" s="42"/>
      <c r="AP136" s="60"/>
      <c r="AQ136" s="61"/>
      <c r="AS136" s="45"/>
      <c r="AT136" s="46"/>
      <c r="AU136" s="117"/>
      <c r="AW136" s="45"/>
      <c r="AX136" s="46"/>
      <c r="AY136" s="47"/>
      <c r="AZ136"/>
      <c r="BA136"/>
      <c r="BB136"/>
    </row>
    <row r="137" spans="1:51" s="119" customFormat="1" ht="15" customHeight="1">
      <c r="A137" s="118"/>
      <c r="B137" s="119" t="s">
        <v>65</v>
      </c>
      <c r="D137" s="120"/>
      <c r="F137" s="66">
        <f>G137/640</f>
        <v>3.1574999999999998</v>
      </c>
      <c r="G137" s="119">
        <f>SUM(G125:G136)</f>
        <v>2020.8</v>
      </c>
      <c r="H137" s="67"/>
      <c r="I137" s="68"/>
      <c r="J137" s="132">
        <f>SUM(J125:J136)</f>
        <v>23273</v>
      </c>
      <c r="K137" s="135">
        <f>SUM(K125:K135)</f>
        <v>15601</v>
      </c>
      <c r="L137" s="71">
        <f t="shared" si="53"/>
        <v>11.51672604908947</v>
      </c>
      <c r="M137" s="71">
        <f t="shared" si="53"/>
        <v>7.720209817893903</v>
      </c>
      <c r="N137" s="132">
        <f>SUM(N125:N136)</f>
        <v>3698</v>
      </c>
      <c r="O137" s="135">
        <f>SUM(O125:O135)</f>
        <v>2458</v>
      </c>
      <c r="P137" s="71">
        <f>N137/$G137</f>
        <v>1.8299683293745053</v>
      </c>
      <c r="Q137" s="73">
        <f>O137/G139</f>
        <v>3.034567901234568</v>
      </c>
      <c r="R137" s="74"/>
      <c r="S137" s="75"/>
      <c r="T137" s="69">
        <f>SUM(T125:T136)</f>
        <v>21944</v>
      </c>
      <c r="U137" s="70">
        <f>SUM(U125:U136)</f>
        <v>14710</v>
      </c>
      <c r="V137" s="71">
        <f>T137/G137</f>
        <v>10.859065716547901</v>
      </c>
      <c r="W137" s="72">
        <f>U137/$G139</f>
        <v>18.160493827160494</v>
      </c>
      <c r="X137" s="69">
        <f>SUM(X125:X136)</f>
        <v>3619</v>
      </c>
      <c r="Y137" s="69">
        <f>SUM(Y125:Y136)</f>
        <v>2340</v>
      </c>
      <c r="Z137" s="71">
        <f>X137/G137</f>
        <v>1.7908749010292955</v>
      </c>
      <c r="AA137" s="72">
        <f>Y137/G139</f>
        <v>2.888888888888889</v>
      </c>
      <c r="AB137" s="71"/>
      <c r="AC137" s="71"/>
      <c r="AD137" s="74"/>
      <c r="AE137" s="75"/>
      <c r="AF137" s="132">
        <f>SUM(AF125:AF136)</f>
        <v>25408</v>
      </c>
      <c r="AG137" s="135">
        <f>SUM(AG125:AG135)</f>
        <v>16348</v>
      </c>
      <c r="AH137" s="71">
        <f>AF137/$G137</f>
        <v>12.573238321456849</v>
      </c>
      <c r="AI137" s="72">
        <f>AG137/$G139</f>
        <v>20.182716049382716</v>
      </c>
      <c r="AJ137" s="132">
        <f>SUM(AJ125:AJ136)</f>
        <v>4435</v>
      </c>
      <c r="AK137" s="135">
        <f>SUM(AK125:AK135)</f>
        <v>2670</v>
      </c>
      <c r="AL137" s="71">
        <f t="shared" si="62"/>
        <v>2.1946753760886777</v>
      </c>
      <c r="AM137" s="72">
        <f>AK137/$G137</f>
        <v>1.3212589073634204</v>
      </c>
      <c r="AN137" s="72">
        <f>AG137/AK137</f>
        <v>6.122846441947566</v>
      </c>
      <c r="AO137" s="76">
        <f>(AG137-K137)/K137</f>
        <v>0.04788154605474008</v>
      </c>
      <c r="AP137" s="77"/>
      <c r="AQ137" s="78"/>
      <c r="AR137" s="119">
        <f>SUM(AR125:AR136)</f>
        <v>25860</v>
      </c>
      <c r="AS137" s="135">
        <f>SUM(AS125:AS135)</f>
        <v>16638</v>
      </c>
      <c r="AT137" s="66">
        <f t="shared" si="68"/>
        <v>12.796912114014251</v>
      </c>
      <c r="AU137" s="80">
        <f>AS137/$G139</f>
        <v>20.54074074074074</v>
      </c>
      <c r="AV137" s="119">
        <f>SUM(AV125:AV136)</f>
        <v>4508</v>
      </c>
      <c r="AW137" s="135">
        <f>SUM(AW125:AW135)</f>
        <v>2713</v>
      </c>
      <c r="AX137" s="71">
        <f>AV137/$G137</f>
        <v>2.230799683293745</v>
      </c>
      <c r="AY137" s="81">
        <f>AW137/$G139</f>
        <v>3.3493827160493828</v>
      </c>
    </row>
    <row r="138" spans="1:54" s="26" customFormat="1" ht="15.75">
      <c r="A138" s="123"/>
      <c r="D138" s="27"/>
      <c r="E138" s="28"/>
      <c r="F138" s="29"/>
      <c r="G138" s="28"/>
      <c r="H138" s="53"/>
      <c r="I138" s="54"/>
      <c r="J138" s="32"/>
      <c r="K138" s="33"/>
      <c r="L138" s="34"/>
      <c r="M138" s="35"/>
      <c r="N138" s="32"/>
      <c r="O138" s="36"/>
      <c r="P138" s="34"/>
      <c r="Q138" s="116"/>
      <c r="R138" s="55"/>
      <c r="S138" s="56"/>
      <c r="T138" s="32"/>
      <c r="U138" s="34"/>
      <c r="V138" s="34"/>
      <c r="W138" s="34"/>
      <c r="X138" s="124"/>
      <c r="Y138" s="34"/>
      <c r="Z138" s="34"/>
      <c r="AA138" s="34"/>
      <c r="AB138" s="34"/>
      <c r="AC138" s="34"/>
      <c r="AD138" s="55"/>
      <c r="AE138" s="56"/>
      <c r="AF138" s="32"/>
      <c r="AG138" s="36"/>
      <c r="AH138" s="34"/>
      <c r="AI138" s="35"/>
      <c r="AJ138" s="32"/>
      <c r="AK138" s="36"/>
      <c r="AL138" s="34"/>
      <c r="AM138" s="35"/>
      <c r="AN138" s="35"/>
      <c r="AO138" s="42"/>
      <c r="AP138" s="60"/>
      <c r="AQ138" s="61"/>
      <c r="AS138" s="45"/>
      <c r="AT138" s="46"/>
      <c r="AU138" s="35"/>
      <c r="AW138" s="45"/>
      <c r="AX138" s="46"/>
      <c r="AY138" s="47"/>
      <c r="AZ138"/>
      <c r="BA138"/>
      <c r="BB138"/>
    </row>
    <row r="139" spans="1:51" s="131" customFormat="1" ht="15" customHeight="1">
      <c r="A139" s="123"/>
      <c r="B139" s="131" t="s">
        <v>66</v>
      </c>
      <c r="D139" s="101"/>
      <c r="E139" s="100"/>
      <c r="F139" s="85">
        <v>1.3</v>
      </c>
      <c r="G139" s="100">
        <v>810</v>
      </c>
      <c r="H139" s="86"/>
      <c r="I139" s="87"/>
      <c r="K139" s="136">
        <v>15709</v>
      </c>
      <c r="M139" s="137">
        <v>19</v>
      </c>
      <c r="O139" s="138">
        <v>2227</v>
      </c>
      <c r="P139" s="139"/>
      <c r="Q139" s="140"/>
      <c r="R139" s="104"/>
      <c r="S139" s="105"/>
      <c r="T139" s="138"/>
      <c r="U139" s="137"/>
      <c r="V139" s="137"/>
      <c r="W139" s="137"/>
      <c r="X139" s="141"/>
      <c r="Y139" s="137"/>
      <c r="Z139" s="137"/>
      <c r="AA139" s="137"/>
      <c r="AB139" s="137"/>
      <c r="AC139" s="137"/>
      <c r="AD139" s="104"/>
      <c r="AE139" s="105"/>
      <c r="AF139" s="138"/>
      <c r="AG139" s="138">
        <v>18109</v>
      </c>
      <c r="AH139" s="139"/>
      <c r="AI139" s="137">
        <v>124.1</v>
      </c>
      <c r="AK139" s="138">
        <v>2583</v>
      </c>
      <c r="AL139" s="139"/>
      <c r="AM139" s="137">
        <v>3</v>
      </c>
      <c r="AN139" s="142"/>
      <c r="AO139" s="143"/>
      <c r="AP139" s="93"/>
      <c r="AQ139" s="94"/>
      <c r="AS139" s="144"/>
      <c r="AT139" s="139"/>
      <c r="AU139" s="145"/>
      <c r="AW139" s="144"/>
      <c r="AX139" s="139"/>
      <c r="AY139" s="146"/>
    </row>
    <row r="140" ht="13.5" thickBot="1"/>
    <row r="141" s="108" customFormat="1" ht="13.5" thickTop="1"/>
    <row r="142" spans="1:54" s="26" customFormat="1" ht="15.75">
      <c r="A142" s="147">
        <v>15</v>
      </c>
      <c r="B142" s="131" t="s">
        <v>67</v>
      </c>
      <c r="C142" s="26" t="s">
        <v>68</v>
      </c>
      <c r="D142" s="27">
        <v>331</v>
      </c>
      <c r="E142" s="28">
        <v>4118297</v>
      </c>
      <c r="F142" s="29"/>
      <c r="G142" s="28">
        <v>94.5</v>
      </c>
      <c r="H142" s="30">
        <v>1</v>
      </c>
      <c r="I142" s="31">
        <v>1</v>
      </c>
      <c r="J142" s="32">
        <v>8272</v>
      </c>
      <c r="K142" s="33">
        <f aca="true" t="shared" si="69" ref="K142:K149">J142*$H142</f>
        <v>8272</v>
      </c>
      <c r="L142" s="34">
        <f aca="true" t="shared" si="70" ref="L142:L149">J142/$G142</f>
        <v>87.53439153439153</v>
      </c>
      <c r="M142" s="35"/>
      <c r="N142" s="32">
        <v>3325</v>
      </c>
      <c r="O142" s="36">
        <f aca="true" t="shared" si="71" ref="O142:O149">N142*$I142</f>
        <v>3325</v>
      </c>
      <c r="P142" s="34"/>
      <c r="Q142" s="116"/>
      <c r="R142" s="37">
        <v>1</v>
      </c>
      <c r="S142" s="38">
        <v>1</v>
      </c>
      <c r="T142" s="32">
        <v>8894</v>
      </c>
      <c r="U142" s="36">
        <f aca="true" t="shared" si="72" ref="U142:U149">T142*R142</f>
        <v>8894</v>
      </c>
      <c r="V142" s="34">
        <f aca="true" t="shared" si="73" ref="V142:V149">T142/$G142</f>
        <v>94.11640211640211</v>
      </c>
      <c r="W142" s="34"/>
      <c r="X142" s="124">
        <v>3325</v>
      </c>
      <c r="Y142" s="36">
        <f aca="true" t="shared" si="74" ref="Y142:Y149">X142*S142</f>
        <v>3325</v>
      </c>
      <c r="Z142" s="41">
        <f aca="true" t="shared" si="75" ref="Z142:Z149">X142/$G142</f>
        <v>35.18518518518518</v>
      </c>
      <c r="AA142" s="34"/>
      <c r="AB142" s="34"/>
      <c r="AC142" s="34"/>
      <c r="AD142" s="37">
        <v>1</v>
      </c>
      <c r="AE142" s="38">
        <v>1</v>
      </c>
      <c r="AF142" s="32">
        <v>11707</v>
      </c>
      <c r="AG142" s="36">
        <f aca="true" t="shared" si="76" ref="AG142:AG149">AF142*AD142</f>
        <v>11707</v>
      </c>
      <c r="AH142" s="34">
        <f aca="true" t="shared" si="77" ref="AH142:AH149">AF142/$G142</f>
        <v>123.88359788359789</v>
      </c>
      <c r="AI142" s="35"/>
      <c r="AJ142" s="32">
        <v>4258</v>
      </c>
      <c r="AK142" s="36">
        <f aca="true" t="shared" si="78" ref="AK142:AK149">AJ142*$I142</f>
        <v>4258</v>
      </c>
      <c r="AL142" s="34">
        <f aca="true" t="shared" si="79" ref="AL142:AL149">AJ142/$G142</f>
        <v>45.05820105820106</v>
      </c>
      <c r="AM142" s="35"/>
      <c r="AN142" s="35">
        <f aca="true" t="shared" si="80" ref="AN142:AN149">AG142/AK142</f>
        <v>2.749412869891968</v>
      </c>
      <c r="AO142" s="42">
        <f aca="true" t="shared" si="81" ref="AO142:AO149">(AG142-K142)/K142</f>
        <v>0.41525628626692457</v>
      </c>
      <c r="AP142" s="43">
        <v>1</v>
      </c>
      <c r="AQ142" s="148">
        <v>1</v>
      </c>
      <c r="AR142" s="26">
        <v>12227</v>
      </c>
      <c r="AS142" s="45">
        <f aca="true" t="shared" si="82" ref="AS142:AS149">AR142*$H142</f>
        <v>12227</v>
      </c>
      <c r="AT142" s="46">
        <f aca="true" t="shared" si="83" ref="AT142:AT149">AR142/$G142</f>
        <v>129.3862433862434</v>
      </c>
      <c r="AU142" s="117"/>
      <c r="AV142" s="26">
        <v>4258</v>
      </c>
      <c r="AW142" s="45">
        <f aca="true" t="shared" si="84" ref="AW142:AW149">AV142*$AQ142</f>
        <v>4258</v>
      </c>
      <c r="AX142" s="46">
        <f aca="true" t="shared" si="85" ref="AX142:AX149">AV142/$G142</f>
        <v>45.05820105820106</v>
      </c>
      <c r="AY142" s="47"/>
      <c r="AZ142"/>
      <c r="BA142"/>
      <c r="BB142"/>
    </row>
    <row r="143" spans="1:54" s="26" customFormat="1" ht="15.75">
      <c r="A143" s="123"/>
      <c r="C143" s="26" t="s">
        <v>68</v>
      </c>
      <c r="D143" s="27">
        <v>330</v>
      </c>
      <c r="E143" s="28">
        <v>3392929</v>
      </c>
      <c r="F143" s="29"/>
      <c r="G143" s="28">
        <v>77.9</v>
      </c>
      <c r="H143" s="30">
        <v>1</v>
      </c>
      <c r="I143" s="31">
        <v>1</v>
      </c>
      <c r="J143" s="32">
        <v>28</v>
      </c>
      <c r="K143" s="33">
        <f t="shared" si="69"/>
        <v>28</v>
      </c>
      <c r="L143" s="34">
        <f t="shared" si="70"/>
        <v>0.3594351732991014</v>
      </c>
      <c r="M143" s="35"/>
      <c r="N143" s="32">
        <v>277</v>
      </c>
      <c r="O143" s="36">
        <f t="shared" si="71"/>
        <v>277</v>
      </c>
      <c r="P143" s="34"/>
      <c r="Q143" s="116"/>
      <c r="R143" s="37">
        <v>1</v>
      </c>
      <c r="S143" s="38">
        <v>1</v>
      </c>
      <c r="T143" s="32">
        <v>27</v>
      </c>
      <c r="U143" s="36">
        <f t="shared" si="72"/>
        <v>27</v>
      </c>
      <c r="V143" s="34">
        <f t="shared" si="73"/>
        <v>0.3465982028241335</v>
      </c>
      <c r="W143" s="34"/>
      <c r="X143" s="124">
        <v>281</v>
      </c>
      <c r="Y143" s="36">
        <f t="shared" si="74"/>
        <v>281</v>
      </c>
      <c r="Z143" s="41">
        <f t="shared" si="75"/>
        <v>3.6071887034659817</v>
      </c>
      <c r="AA143" s="34"/>
      <c r="AB143" s="34"/>
      <c r="AC143" s="34"/>
      <c r="AD143" s="37">
        <v>1</v>
      </c>
      <c r="AE143" s="38">
        <v>1</v>
      </c>
      <c r="AF143" s="32">
        <v>27</v>
      </c>
      <c r="AG143" s="36">
        <f t="shared" si="76"/>
        <v>27</v>
      </c>
      <c r="AH143" s="34">
        <f t="shared" si="77"/>
        <v>0.3465982028241335</v>
      </c>
      <c r="AI143" s="35"/>
      <c r="AJ143" s="32">
        <v>291</v>
      </c>
      <c r="AK143" s="36">
        <f t="shared" si="78"/>
        <v>291</v>
      </c>
      <c r="AL143" s="34">
        <f t="shared" si="79"/>
        <v>3.735558408215661</v>
      </c>
      <c r="AM143" s="35"/>
      <c r="AN143" s="35">
        <f t="shared" si="80"/>
        <v>0.09278350515463918</v>
      </c>
      <c r="AO143" s="42">
        <f t="shared" si="81"/>
        <v>-0.03571428571428571</v>
      </c>
      <c r="AP143" s="43">
        <v>1</v>
      </c>
      <c r="AQ143" s="148">
        <v>1</v>
      </c>
      <c r="AR143" s="26">
        <v>27</v>
      </c>
      <c r="AS143" s="45">
        <f t="shared" si="82"/>
        <v>27</v>
      </c>
      <c r="AT143" s="46">
        <f t="shared" si="83"/>
        <v>0.3465982028241335</v>
      </c>
      <c r="AU143" s="117"/>
      <c r="AV143" s="26">
        <v>313</v>
      </c>
      <c r="AW143" s="45">
        <f t="shared" si="84"/>
        <v>313</v>
      </c>
      <c r="AX143" s="46">
        <f t="shared" si="85"/>
        <v>4.017971758664955</v>
      </c>
      <c r="AY143" s="47"/>
      <c r="AZ143"/>
      <c r="BA143"/>
      <c r="BB143"/>
    </row>
    <row r="144" spans="1:54" s="26" customFormat="1" ht="15.75">
      <c r="A144" s="123"/>
      <c r="C144" s="26" t="s">
        <v>52</v>
      </c>
      <c r="D144" s="27">
        <v>204</v>
      </c>
      <c r="E144" s="28">
        <v>5256503</v>
      </c>
      <c r="F144" s="29"/>
      <c r="G144" s="28">
        <v>120.7</v>
      </c>
      <c r="H144" s="30">
        <v>1</v>
      </c>
      <c r="I144" s="31">
        <v>1</v>
      </c>
      <c r="J144" s="32">
        <v>2449</v>
      </c>
      <c r="K144" s="33">
        <f t="shared" si="69"/>
        <v>2449</v>
      </c>
      <c r="L144" s="34">
        <f t="shared" si="70"/>
        <v>20.289975144987572</v>
      </c>
      <c r="M144" s="35"/>
      <c r="N144" s="32">
        <v>588</v>
      </c>
      <c r="O144" s="36">
        <f t="shared" si="71"/>
        <v>588</v>
      </c>
      <c r="P144" s="34"/>
      <c r="Q144" s="116"/>
      <c r="R144" s="37">
        <v>1</v>
      </c>
      <c r="S144" s="38">
        <v>1</v>
      </c>
      <c r="T144" s="32">
        <v>2540</v>
      </c>
      <c r="U144" s="36">
        <f t="shared" si="72"/>
        <v>2540</v>
      </c>
      <c r="V144" s="34">
        <f t="shared" si="73"/>
        <v>21.04391052195526</v>
      </c>
      <c r="W144" s="34"/>
      <c r="X144" s="124">
        <v>560</v>
      </c>
      <c r="Y144" s="36">
        <f t="shared" si="74"/>
        <v>560</v>
      </c>
      <c r="Z144" s="41">
        <f t="shared" si="75"/>
        <v>4.63960231980116</v>
      </c>
      <c r="AA144" s="34"/>
      <c r="AB144" s="34"/>
      <c r="AC144" s="34"/>
      <c r="AD144" s="37">
        <v>1</v>
      </c>
      <c r="AE144" s="38">
        <v>1</v>
      </c>
      <c r="AF144" s="32">
        <v>2504</v>
      </c>
      <c r="AG144" s="36">
        <f t="shared" si="76"/>
        <v>2504</v>
      </c>
      <c r="AH144" s="34">
        <f t="shared" si="77"/>
        <v>20.745650372825185</v>
      </c>
      <c r="AI144" s="35"/>
      <c r="AJ144" s="32">
        <v>738</v>
      </c>
      <c r="AK144" s="36">
        <f t="shared" si="78"/>
        <v>738</v>
      </c>
      <c r="AL144" s="34">
        <f t="shared" si="79"/>
        <v>6.114333057166529</v>
      </c>
      <c r="AM144" s="35"/>
      <c r="AN144" s="35">
        <f t="shared" si="80"/>
        <v>3.392953929539295</v>
      </c>
      <c r="AO144" s="42">
        <f t="shared" si="81"/>
        <v>0.022458146182115148</v>
      </c>
      <c r="AP144" s="43">
        <v>1</v>
      </c>
      <c r="AQ144" s="148">
        <v>1</v>
      </c>
      <c r="AR144" s="26">
        <v>2548</v>
      </c>
      <c r="AS144" s="45">
        <f t="shared" si="82"/>
        <v>2548</v>
      </c>
      <c r="AT144" s="46">
        <f t="shared" si="83"/>
        <v>21.110190555095276</v>
      </c>
      <c r="AU144" s="117"/>
      <c r="AV144" s="26">
        <v>750</v>
      </c>
      <c r="AW144" s="45">
        <f t="shared" si="84"/>
        <v>750</v>
      </c>
      <c r="AX144" s="46">
        <f t="shared" si="85"/>
        <v>6.2137531068765535</v>
      </c>
      <c r="AY144" s="47"/>
      <c r="AZ144"/>
      <c r="BA144"/>
      <c r="BB144"/>
    </row>
    <row r="145" spans="1:54" s="26" customFormat="1" ht="15.75">
      <c r="A145" s="123"/>
      <c r="C145" s="26" t="s">
        <v>52</v>
      </c>
      <c r="D145" s="27">
        <v>201</v>
      </c>
      <c r="E145" s="28">
        <v>2902466</v>
      </c>
      <c r="F145" s="29"/>
      <c r="G145" s="28">
        <v>66.6</v>
      </c>
      <c r="H145" s="30">
        <v>1</v>
      </c>
      <c r="I145" s="31">
        <v>1</v>
      </c>
      <c r="J145" s="32">
        <v>2991</v>
      </c>
      <c r="K145" s="33">
        <f t="shared" si="69"/>
        <v>2991</v>
      </c>
      <c r="L145" s="34">
        <f t="shared" si="70"/>
        <v>44.90990990990991</v>
      </c>
      <c r="M145" s="35"/>
      <c r="N145" s="32">
        <v>274</v>
      </c>
      <c r="O145" s="36">
        <f t="shared" si="71"/>
        <v>274</v>
      </c>
      <c r="P145" s="34"/>
      <c r="Q145" s="116"/>
      <c r="R145" s="37">
        <v>1</v>
      </c>
      <c r="S145" s="38">
        <v>1</v>
      </c>
      <c r="T145" s="51">
        <v>2820</v>
      </c>
      <c r="U145" s="36">
        <f t="shared" si="72"/>
        <v>2820</v>
      </c>
      <c r="V145" s="34">
        <f t="shared" si="73"/>
        <v>42.34234234234235</v>
      </c>
      <c r="W145" s="34"/>
      <c r="X145" s="124">
        <v>261</v>
      </c>
      <c r="Y145" s="36">
        <f t="shared" si="74"/>
        <v>261</v>
      </c>
      <c r="Z145" s="41">
        <f t="shared" si="75"/>
        <v>3.9189189189189193</v>
      </c>
      <c r="AA145" s="34"/>
      <c r="AB145" s="34"/>
      <c r="AC145" s="34"/>
      <c r="AD145" s="37">
        <v>1</v>
      </c>
      <c r="AE145" s="38">
        <v>1</v>
      </c>
      <c r="AF145" s="32">
        <v>2780</v>
      </c>
      <c r="AG145" s="36">
        <f t="shared" si="76"/>
        <v>2780</v>
      </c>
      <c r="AH145" s="34">
        <f t="shared" si="77"/>
        <v>41.74174174174175</v>
      </c>
      <c r="AI145" s="35"/>
      <c r="AJ145" s="32">
        <v>666</v>
      </c>
      <c r="AK145" s="36">
        <f t="shared" si="78"/>
        <v>666</v>
      </c>
      <c r="AL145" s="34">
        <f t="shared" si="79"/>
        <v>10</v>
      </c>
      <c r="AM145" s="35"/>
      <c r="AN145" s="35">
        <f t="shared" si="80"/>
        <v>4.1741741741741745</v>
      </c>
      <c r="AO145" s="42">
        <f t="shared" si="81"/>
        <v>-0.07054496823804747</v>
      </c>
      <c r="AP145" s="43">
        <v>1</v>
      </c>
      <c r="AQ145" s="148">
        <v>1</v>
      </c>
      <c r="AR145" s="26">
        <v>2830</v>
      </c>
      <c r="AS145" s="45">
        <f t="shared" si="82"/>
        <v>2830</v>
      </c>
      <c r="AT145" s="46">
        <f t="shared" si="83"/>
        <v>42.492492492492495</v>
      </c>
      <c r="AU145" s="117"/>
      <c r="AV145" s="26">
        <v>677</v>
      </c>
      <c r="AW145" s="45">
        <f t="shared" si="84"/>
        <v>677</v>
      </c>
      <c r="AX145" s="46">
        <f t="shared" si="85"/>
        <v>10.165165165165167</v>
      </c>
      <c r="AY145" s="47"/>
      <c r="AZ145"/>
      <c r="BA145"/>
      <c r="BB145"/>
    </row>
    <row r="146" spans="1:54" s="26" customFormat="1" ht="15.75">
      <c r="A146" s="123"/>
      <c r="C146" s="26" t="s">
        <v>52</v>
      </c>
      <c r="D146" s="27">
        <v>203</v>
      </c>
      <c r="E146" s="28">
        <v>4714733</v>
      </c>
      <c r="F146" s="29"/>
      <c r="G146" s="28">
        <v>108.2</v>
      </c>
      <c r="H146" s="30">
        <v>1</v>
      </c>
      <c r="I146" s="31">
        <v>1</v>
      </c>
      <c r="J146" s="32">
        <v>491</v>
      </c>
      <c r="K146" s="33">
        <f t="shared" si="69"/>
        <v>491</v>
      </c>
      <c r="L146" s="34">
        <f t="shared" si="70"/>
        <v>4.5378927911275415</v>
      </c>
      <c r="M146" s="35"/>
      <c r="N146" s="32">
        <v>1723</v>
      </c>
      <c r="O146" s="36">
        <f t="shared" si="71"/>
        <v>1723</v>
      </c>
      <c r="P146" s="34"/>
      <c r="Q146" s="116"/>
      <c r="R146" s="37">
        <v>1</v>
      </c>
      <c r="S146" s="38">
        <v>1</v>
      </c>
      <c r="T146" s="51">
        <v>463</v>
      </c>
      <c r="U146" s="36">
        <f t="shared" si="72"/>
        <v>463</v>
      </c>
      <c r="V146" s="34">
        <f t="shared" si="73"/>
        <v>4.279112754158965</v>
      </c>
      <c r="W146" s="34"/>
      <c r="X146" s="124">
        <v>1641</v>
      </c>
      <c r="Y146" s="36">
        <f t="shared" si="74"/>
        <v>1641</v>
      </c>
      <c r="Z146" s="41">
        <f t="shared" si="75"/>
        <v>15.166358595194085</v>
      </c>
      <c r="AA146" s="34"/>
      <c r="AB146" s="34"/>
      <c r="AC146" s="34"/>
      <c r="AD146" s="37">
        <v>1</v>
      </c>
      <c r="AE146" s="38">
        <v>1</v>
      </c>
      <c r="AF146" s="32">
        <v>457</v>
      </c>
      <c r="AG146" s="36">
        <f t="shared" si="76"/>
        <v>457</v>
      </c>
      <c r="AH146" s="34">
        <f t="shared" si="77"/>
        <v>4.22365988909427</v>
      </c>
      <c r="AI146" s="35"/>
      <c r="AJ146" s="32">
        <v>1787</v>
      </c>
      <c r="AK146" s="36">
        <f t="shared" si="78"/>
        <v>1787</v>
      </c>
      <c r="AL146" s="34">
        <f t="shared" si="79"/>
        <v>16.515711645101664</v>
      </c>
      <c r="AM146" s="35"/>
      <c r="AN146" s="35">
        <f t="shared" si="80"/>
        <v>0.2557358701734751</v>
      </c>
      <c r="AO146" s="42">
        <f t="shared" si="81"/>
        <v>-0.06924643584521385</v>
      </c>
      <c r="AP146" s="43">
        <v>1</v>
      </c>
      <c r="AQ146" s="148">
        <v>1</v>
      </c>
      <c r="AR146" s="26">
        <v>465</v>
      </c>
      <c r="AS146" s="45">
        <f t="shared" si="82"/>
        <v>465</v>
      </c>
      <c r="AT146" s="46">
        <f t="shared" si="83"/>
        <v>4.297597042513863</v>
      </c>
      <c r="AU146" s="117"/>
      <c r="AV146" s="26">
        <v>1816</v>
      </c>
      <c r="AW146" s="45">
        <f t="shared" si="84"/>
        <v>1816</v>
      </c>
      <c r="AX146" s="46">
        <f t="shared" si="85"/>
        <v>16.78373382624769</v>
      </c>
      <c r="AY146" s="47"/>
      <c r="AZ146"/>
      <c r="BA146"/>
      <c r="BB146"/>
    </row>
    <row r="147" spans="1:54" s="26" customFormat="1" ht="15.75">
      <c r="A147" s="123"/>
      <c r="C147" s="26" t="s">
        <v>52</v>
      </c>
      <c r="D147" s="27">
        <v>202</v>
      </c>
      <c r="E147" s="28">
        <v>1895389</v>
      </c>
      <c r="F147" s="29"/>
      <c r="G147" s="28">
        <v>43.5</v>
      </c>
      <c r="H147" s="30">
        <v>1</v>
      </c>
      <c r="I147" s="31">
        <v>1</v>
      </c>
      <c r="J147" s="32">
        <v>1914</v>
      </c>
      <c r="K147" s="33">
        <f t="shared" si="69"/>
        <v>1914</v>
      </c>
      <c r="L147" s="34">
        <f t="shared" si="70"/>
        <v>44</v>
      </c>
      <c r="M147" s="35"/>
      <c r="N147" s="32">
        <v>154</v>
      </c>
      <c r="O147" s="36">
        <f t="shared" si="71"/>
        <v>154</v>
      </c>
      <c r="P147" s="34"/>
      <c r="Q147" s="116"/>
      <c r="R147" s="37">
        <v>1</v>
      </c>
      <c r="S147" s="38">
        <v>1</v>
      </c>
      <c r="T147" s="51">
        <v>1805</v>
      </c>
      <c r="U147" s="36">
        <f t="shared" si="72"/>
        <v>1805</v>
      </c>
      <c r="V147" s="34">
        <f t="shared" si="73"/>
        <v>41.49425287356322</v>
      </c>
      <c r="W147" s="34"/>
      <c r="X147" s="124">
        <v>147</v>
      </c>
      <c r="Y147" s="36">
        <f t="shared" si="74"/>
        <v>147</v>
      </c>
      <c r="Z147" s="41">
        <f t="shared" si="75"/>
        <v>3.3793103448275863</v>
      </c>
      <c r="AA147" s="34"/>
      <c r="AB147" s="34"/>
      <c r="AC147" s="34"/>
      <c r="AD147" s="37">
        <v>1</v>
      </c>
      <c r="AE147" s="38">
        <v>1</v>
      </c>
      <c r="AF147" s="32">
        <v>1779</v>
      </c>
      <c r="AG147" s="36">
        <f t="shared" si="76"/>
        <v>1779</v>
      </c>
      <c r="AH147" s="34">
        <f t="shared" si="77"/>
        <v>40.89655172413793</v>
      </c>
      <c r="AI147" s="35"/>
      <c r="AJ147" s="32">
        <v>161</v>
      </c>
      <c r="AK147" s="36">
        <f t="shared" si="78"/>
        <v>161</v>
      </c>
      <c r="AL147" s="34">
        <f t="shared" si="79"/>
        <v>3.7011494252873565</v>
      </c>
      <c r="AM147" s="35"/>
      <c r="AN147" s="35">
        <f t="shared" si="80"/>
        <v>11.049689440993788</v>
      </c>
      <c r="AO147" s="42">
        <f t="shared" si="81"/>
        <v>-0.07053291536050156</v>
      </c>
      <c r="AP147" s="43">
        <v>1</v>
      </c>
      <c r="AQ147" s="148">
        <v>1</v>
      </c>
      <c r="AR147" s="26">
        <v>1811</v>
      </c>
      <c r="AS147" s="45">
        <f t="shared" si="82"/>
        <v>1811</v>
      </c>
      <c r="AT147" s="46">
        <f t="shared" si="83"/>
        <v>41.632183908045974</v>
      </c>
      <c r="AU147" s="117"/>
      <c r="AV147" s="26">
        <v>164</v>
      </c>
      <c r="AW147" s="45">
        <f t="shared" si="84"/>
        <v>164</v>
      </c>
      <c r="AX147" s="46">
        <f t="shared" si="85"/>
        <v>3.7701149425287355</v>
      </c>
      <c r="AY147" s="47"/>
      <c r="AZ147"/>
      <c r="BA147"/>
      <c r="BB147"/>
    </row>
    <row r="148" spans="1:54" s="26" customFormat="1" ht="15.75">
      <c r="A148" s="123"/>
      <c r="C148" s="26" t="s">
        <v>52</v>
      </c>
      <c r="D148" s="27">
        <v>207</v>
      </c>
      <c r="E148" s="28">
        <v>5162090</v>
      </c>
      <c r="F148" s="29"/>
      <c r="G148" s="28">
        <v>118.5</v>
      </c>
      <c r="H148" s="30">
        <v>1</v>
      </c>
      <c r="I148" s="31">
        <v>1</v>
      </c>
      <c r="J148" s="32">
        <v>1365</v>
      </c>
      <c r="K148" s="33">
        <f t="shared" si="69"/>
        <v>1365</v>
      </c>
      <c r="L148" s="34">
        <f t="shared" si="70"/>
        <v>11.518987341772151</v>
      </c>
      <c r="M148" s="35"/>
      <c r="N148" s="32">
        <v>121</v>
      </c>
      <c r="O148" s="36">
        <f t="shared" si="71"/>
        <v>121</v>
      </c>
      <c r="P148" s="34"/>
      <c r="Q148" s="116"/>
      <c r="R148" s="37">
        <v>1</v>
      </c>
      <c r="S148" s="38">
        <v>1</v>
      </c>
      <c r="T148" s="51">
        <v>1300</v>
      </c>
      <c r="U148" s="36">
        <f t="shared" si="72"/>
        <v>1300</v>
      </c>
      <c r="V148" s="34">
        <f t="shared" si="73"/>
        <v>10.970464135021096</v>
      </c>
      <c r="W148" s="34"/>
      <c r="X148" s="124">
        <v>156</v>
      </c>
      <c r="Y148" s="36">
        <f t="shared" si="74"/>
        <v>156</v>
      </c>
      <c r="Z148" s="41">
        <f t="shared" si="75"/>
        <v>1.3164556962025316</v>
      </c>
      <c r="AA148" s="34"/>
      <c r="AB148" s="34"/>
      <c r="AC148" s="34"/>
      <c r="AD148" s="37">
        <v>1</v>
      </c>
      <c r="AE148" s="38">
        <v>1</v>
      </c>
      <c r="AF148" s="32">
        <v>1282</v>
      </c>
      <c r="AG148" s="36">
        <f t="shared" si="76"/>
        <v>1282</v>
      </c>
      <c r="AH148" s="34">
        <f t="shared" si="77"/>
        <v>10.818565400843882</v>
      </c>
      <c r="AI148" s="35"/>
      <c r="AJ148" s="32">
        <v>170</v>
      </c>
      <c r="AK148" s="36">
        <f t="shared" si="78"/>
        <v>170</v>
      </c>
      <c r="AL148" s="34">
        <f t="shared" si="79"/>
        <v>1.4345991561181435</v>
      </c>
      <c r="AM148" s="35"/>
      <c r="AN148" s="35">
        <f t="shared" si="80"/>
        <v>7.541176470588235</v>
      </c>
      <c r="AO148" s="42">
        <f t="shared" si="81"/>
        <v>-0.060805860805860805</v>
      </c>
      <c r="AP148" s="43">
        <v>1</v>
      </c>
      <c r="AQ148" s="148">
        <v>1</v>
      </c>
      <c r="AR148" s="26">
        <v>1304</v>
      </c>
      <c r="AS148" s="45">
        <f t="shared" si="82"/>
        <v>1304</v>
      </c>
      <c r="AT148" s="46">
        <f t="shared" si="83"/>
        <v>11.004219409282701</v>
      </c>
      <c r="AU148" s="117"/>
      <c r="AV148" s="26">
        <v>173</v>
      </c>
      <c r="AW148" s="45">
        <f t="shared" si="84"/>
        <v>173</v>
      </c>
      <c r="AX148" s="46">
        <f t="shared" si="85"/>
        <v>1.459915611814346</v>
      </c>
      <c r="AY148" s="47"/>
      <c r="AZ148"/>
      <c r="BA148"/>
      <c r="BB148"/>
    </row>
    <row r="149" spans="1:54" s="26" customFormat="1" ht="15.75">
      <c r="A149" s="123"/>
      <c r="C149" s="26" t="s">
        <v>52</v>
      </c>
      <c r="D149" s="27">
        <v>112</v>
      </c>
      <c r="E149" s="28">
        <v>8295439</v>
      </c>
      <c r="F149" s="29"/>
      <c r="G149" s="28">
        <v>190.4</v>
      </c>
      <c r="H149" s="30">
        <v>1</v>
      </c>
      <c r="I149" s="31">
        <v>1</v>
      </c>
      <c r="J149" s="32">
        <v>1644</v>
      </c>
      <c r="K149" s="33">
        <f t="shared" si="69"/>
        <v>1644</v>
      </c>
      <c r="L149" s="34">
        <f t="shared" si="70"/>
        <v>8.634453781512605</v>
      </c>
      <c r="M149" s="35"/>
      <c r="N149" s="32">
        <v>972</v>
      </c>
      <c r="O149" s="36">
        <f t="shared" si="71"/>
        <v>972</v>
      </c>
      <c r="P149" s="34"/>
      <c r="Q149" s="116"/>
      <c r="R149" s="37">
        <v>1</v>
      </c>
      <c r="S149" s="38">
        <v>1</v>
      </c>
      <c r="T149" s="51">
        <v>1550</v>
      </c>
      <c r="U149" s="36">
        <f t="shared" si="72"/>
        <v>1550</v>
      </c>
      <c r="V149" s="34">
        <f t="shared" si="73"/>
        <v>8.140756302521009</v>
      </c>
      <c r="W149" s="34"/>
      <c r="X149" s="124">
        <v>926</v>
      </c>
      <c r="Y149" s="36">
        <f t="shared" si="74"/>
        <v>926</v>
      </c>
      <c r="Z149" s="41">
        <f t="shared" si="75"/>
        <v>4.86344537815126</v>
      </c>
      <c r="AA149" s="34"/>
      <c r="AB149" s="34"/>
      <c r="AC149" s="34"/>
      <c r="AD149" s="37">
        <v>1</v>
      </c>
      <c r="AE149" s="38">
        <v>1</v>
      </c>
      <c r="AF149" s="32">
        <v>1528</v>
      </c>
      <c r="AG149" s="36">
        <f t="shared" si="76"/>
        <v>1528</v>
      </c>
      <c r="AH149" s="34">
        <f t="shared" si="77"/>
        <v>8.025210084033613</v>
      </c>
      <c r="AI149" s="35"/>
      <c r="AJ149" s="32">
        <v>1016</v>
      </c>
      <c r="AK149" s="36">
        <f t="shared" si="78"/>
        <v>1016</v>
      </c>
      <c r="AL149" s="34">
        <f t="shared" si="79"/>
        <v>5.336134453781512</v>
      </c>
      <c r="AM149" s="35"/>
      <c r="AN149" s="35">
        <f t="shared" si="80"/>
        <v>1.5039370078740157</v>
      </c>
      <c r="AO149" s="42">
        <f t="shared" si="81"/>
        <v>-0.0705596107055961</v>
      </c>
      <c r="AP149" s="43">
        <v>1</v>
      </c>
      <c r="AQ149" s="148">
        <v>1</v>
      </c>
      <c r="AR149" s="26">
        <v>1555</v>
      </c>
      <c r="AS149" s="45">
        <f t="shared" si="82"/>
        <v>1555</v>
      </c>
      <c r="AT149" s="46">
        <f t="shared" si="83"/>
        <v>8.167016806722689</v>
      </c>
      <c r="AU149" s="117"/>
      <c r="AV149" s="26">
        <v>1032</v>
      </c>
      <c r="AW149" s="45">
        <f t="shared" si="84"/>
        <v>1032</v>
      </c>
      <c r="AX149" s="46">
        <f t="shared" si="85"/>
        <v>5.42016806722689</v>
      </c>
      <c r="AY149" s="47"/>
      <c r="AZ149"/>
      <c r="BA149"/>
      <c r="BB149"/>
    </row>
    <row r="150" spans="1:54" s="26" customFormat="1" ht="15.75">
      <c r="A150" s="123"/>
      <c r="D150" s="27"/>
      <c r="E150" s="28"/>
      <c r="F150" s="29"/>
      <c r="G150" s="28"/>
      <c r="H150" s="53"/>
      <c r="I150" s="54"/>
      <c r="J150" s="32"/>
      <c r="K150" s="33"/>
      <c r="L150" s="34"/>
      <c r="M150" s="35"/>
      <c r="N150" s="32"/>
      <c r="O150" s="36"/>
      <c r="P150" s="34"/>
      <c r="Q150" s="116"/>
      <c r="R150" s="55"/>
      <c r="S150" s="56"/>
      <c r="T150" s="32"/>
      <c r="U150" s="34"/>
      <c r="V150" s="34"/>
      <c r="W150" s="34"/>
      <c r="X150" s="124"/>
      <c r="Y150" s="34"/>
      <c r="Z150" s="34"/>
      <c r="AA150" s="34"/>
      <c r="AB150" s="34"/>
      <c r="AC150" s="34"/>
      <c r="AD150" s="55"/>
      <c r="AE150" s="56"/>
      <c r="AF150" s="32"/>
      <c r="AG150" s="36"/>
      <c r="AH150" s="34"/>
      <c r="AI150" s="35"/>
      <c r="AJ150" s="32"/>
      <c r="AK150" s="36"/>
      <c r="AL150" s="34"/>
      <c r="AM150" s="35"/>
      <c r="AN150" s="35"/>
      <c r="AO150" s="42"/>
      <c r="AP150" s="60"/>
      <c r="AQ150" s="61"/>
      <c r="AS150" s="45"/>
      <c r="AT150" s="46"/>
      <c r="AU150" s="117"/>
      <c r="AW150" s="45"/>
      <c r="AX150" s="46"/>
      <c r="AY150" s="47"/>
      <c r="AZ150"/>
      <c r="BA150"/>
      <c r="BB150"/>
    </row>
    <row r="151" spans="1:51" s="119" customFormat="1" ht="15.75">
      <c r="A151" s="118"/>
      <c r="B151" s="119" t="s">
        <v>69</v>
      </c>
      <c r="D151" s="120"/>
      <c r="F151" s="66">
        <f>G151/640</f>
        <v>1.28171875</v>
      </c>
      <c r="G151" s="119">
        <f>SUM(G142:G150)</f>
        <v>820.3000000000001</v>
      </c>
      <c r="H151" s="67"/>
      <c r="I151" s="68"/>
      <c r="J151" s="132">
        <f>SUM(J142:J150)</f>
        <v>19154</v>
      </c>
      <c r="K151" s="133">
        <f>SUM(K142:K150)</f>
        <v>19154</v>
      </c>
      <c r="L151" s="71">
        <f>J151/$G151</f>
        <v>23.34999390466902</v>
      </c>
      <c r="M151" s="72">
        <f>K151/$G153</f>
        <v>23.501840490797544</v>
      </c>
      <c r="N151" s="132">
        <f>SUM(N142:N150)</f>
        <v>7434</v>
      </c>
      <c r="O151" s="133"/>
      <c r="P151" s="71">
        <f>N151/$G151</f>
        <v>9.062538095818603</v>
      </c>
      <c r="Q151" s="73">
        <f>O151/G153</f>
        <v>0</v>
      </c>
      <c r="R151" s="74"/>
      <c r="S151" s="75"/>
      <c r="T151" s="69">
        <f>SUM(T142:T150)</f>
        <v>19399</v>
      </c>
      <c r="U151" s="70">
        <f>SUM(U142:U150)</f>
        <v>19399</v>
      </c>
      <c r="V151" s="71">
        <f>T151/G151</f>
        <v>23.64866512251615</v>
      </c>
      <c r="W151" s="72">
        <f>U151/$G153</f>
        <v>23.80245398773006</v>
      </c>
      <c r="X151" s="69">
        <f>SUM(X142:X150)</f>
        <v>7297</v>
      </c>
      <c r="Y151" s="69">
        <f>SUM(Y142:Y150)</f>
        <v>7297</v>
      </c>
      <c r="Z151" s="71">
        <f>X151/G151</f>
        <v>8.89552602706327</v>
      </c>
      <c r="AA151" s="72">
        <f>Y151/G153</f>
        <v>8.953374233128834</v>
      </c>
      <c r="AB151" s="71"/>
      <c r="AC151" s="71"/>
      <c r="AD151" s="74"/>
      <c r="AE151" s="75"/>
      <c r="AF151" s="132">
        <f>SUM(AF142:AF150)</f>
        <v>22064</v>
      </c>
      <c r="AG151" s="70">
        <f>SUM(AG142:AG150)</f>
        <v>22064</v>
      </c>
      <c r="AH151" s="71">
        <f>AF151/$G151</f>
        <v>26.897476532975737</v>
      </c>
      <c r="AI151" s="72">
        <f>AG151/$G153</f>
        <v>27.07239263803681</v>
      </c>
      <c r="AJ151" s="132">
        <f>SUM(AJ142:AJ150)</f>
        <v>9087</v>
      </c>
      <c r="AK151" s="133"/>
      <c r="AL151" s="71">
        <f>AJ151/$G151</f>
        <v>11.077654516640253</v>
      </c>
      <c r="AM151" s="72">
        <f>AK151/$G153</f>
        <v>0</v>
      </c>
      <c r="AN151" s="72"/>
      <c r="AO151" s="76"/>
      <c r="AP151" s="77"/>
      <c r="AQ151" s="78"/>
      <c r="AR151" s="119">
        <f>SUM(AR142:AR150)</f>
        <v>22767</v>
      </c>
      <c r="AS151" s="135">
        <f>SUM(AS142:AS150)</f>
        <v>22767</v>
      </c>
      <c r="AT151" s="66">
        <f>AR151/$G151</f>
        <v>27.754480068267704</v>
      </c>
      <c r="AU151" s="80">
        <f>AS151/$G153</f>
        <v>27.934969325153375</v>
      </c>
      <c r="AV151" s="119">
        <f>SUM(AV142:AV150)</f>
        <v>9183</v>
      </c>
      <c r="AW151" s="135">
        <f>SUM(AW142:AW149)</f>
        <v>9183</v>
      </c>
      <c r="AX151" s="66">
        <f>AV151/$G151</f>
        <v>11.194684871388516</v>
      </c>
      <c r="AY151" s="81">
        <f>AW151/$G153</f>
        <v>11.267484662576686</v>
      </c>
    </row>
    <row r="152" spans="1:54" s="26" customFormat="1" ht="15.75">
      <c r="A152" s="123"/>
      <c r="D152" s="27"/>
      <c r="E152" s="28"/>
      <c r="F152" s="29"/>
      <c r="G152" s="28"/>
      <c r="H152" s="53"/>
      <c r="I152" s="54"/>
      <c r="J152" s="32"/>
      <c r="K152" s="33"/>
      <c r="L152" s="34"/>
      <c r="M152" s="35"/>
      <c r="N152" s="32"/>
      <c r="O152" s="36"/>
      <c r="P152" s="34"/>
      <c r="Q152" s="116"/>
      <c r="R152" s="55"/>
      <c r="S152" s="56"/>
      <c r="T152" s="32"/>
      <c r="U152" s="34"/>
      <c r="V152" s="34"/>
      <c r="W152" s="34"/>
      <c r="X152" s="124"/>
      <c r="Y152" s="34"/>
      <c r="Z152" s="34"/>
      <c r="AA152" s="34"/>
      <c r="AB152" s="34"/>
      <c r="AC152" s="34"/>
      <c r="AD152" s="55"/>
      <c r="AE152" s="56"/>
      <c r="AF152" s="32"/>
      <c r="AG152" s="36"/>
      <c r="AH152" s="34"/>
      <c r="AI152" s="35"/>
      <c r="AJ152" s="32"/>
      <c r="AK152" s="36"/>
      <c r="AL152" s="34"/>
      <c r="AM152" s="35"/>
      <c r="AN152" s="35"/>
      <c r="AO152" s="42"/>
      <c r="AP152" s="60"/>
      <c r="AQ152" s="61"/>
      <c r="AS152" s="45"/>
      <c r="AT152" s="46"/>
      <c r="AU152" s="35"/>
      <c r="AW152" s="45"/>
      <c r="AX152" s="46"/>
      <c r="AY152" s="47"/>
      <c r="AZ152"/>
      <c r="BA152"/>
      <c r="BB152"/>
    </row>
    <row r="153" spans="1:51" s="131" customFormat="1" ht="15.75">
      <c r="A153" s="123"/>
      <c r="B153" s="131" t="s">
        <v>70</v>
      </c>
      <c r="D153" s="101"/>
      <c r="E153" s="100"/>
      <c r="F153" s="85">
        <v>1.3</v>
      </c>
      <c r="G153" s="100">
        <v>815</v>
      </c>
      <c r="H153" s="86"/>
      <c r="I153" s="87"/>
      <c r="K153" s="138">
        <v>19126</v>
      </c>
      <c r="L153" s="137">
        <v>23</v>
      </c>
      <c r="M153" s="137"/>
      <c r="N153" s="138">
        <v>6544</v>
      </c>
      <c r="O153" s="141"/>
      <c r="P153" s="137">
        <v>8</v>
      </c>
      <c r="Q153" s="140"/>
      <c r="R153" s="125"/>
      <c r="S153" s="126"/>
      <c r="U153" s="137"/>
      <c r="V153" s="137"/>
      <c r="W153" s="137"/>
      <c r="X153" s="141"/>
      <c r="Y153" s="137"/>
      <c r="Z153" s="137"/>
      <c r="AA153" s="137"/>
      <c r="AB153" s="137"/>
      <c r="AC153" s="137"/>
      <c r="AD153" s="125"/>
      <c r="AE153" s="126"/>
      <c r="AG153" s="138">
        <v>25817</v>
      </c>
      <c r="AI153" s="137">
        <v>32</v>
      </c>
      <c r="AJ153" s="138">
        <v>8258</v>
      </c>
      <c r="AK153" s="141"/>
      <c r="AM153" s="137">
        <v>10</v>
      </c>
      <c r="AN153" s="137">
        <v>3.1</v>
      </c>
      <c r="AO153" s="149">
        <v>0.35</v>
      </c>
      <c r="AP153" s="127"/>
      <c r="AQ153" s="86"/>
      <c r="AT153" s="139"/>
      <c r="AU153" s="139"/>
      <c r="AX153" s="139"/>
      <c r="AY153" s="150"/>
    </row>
  </sheetData>
  <mergeCells count="1">
    <mergeCell ref="AU3:AU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8.28125" style="164" customWidth="1"/>
    <col min="2" max="2" width="37.421875" style="163" bestFit="1" customWidth="1"/>
    <col min="3" max="3" width="31.00390625" style="163" customWidth="1"/>
    <col min="4" max="4" width="8.140625" style="163" bestFit="1" customWidth="1"/>
    <col min="5" max="5" width="12.28125" style="163" customWidth="1"/>
    <col min="6" max="6" width="7.140625" style="163" customWidth="1"/>
    <col min="7" max="7" width="11.7109375" style="163" customWidth="1"/>
    <col min="8" max="8" width="13.00390625" style="163" customWidth="1"/>
    <col min="9" max="9" width="11.7109375" style="163" customWidth="1"/>
    <col min="10" max="10" width="11.7109375" style="168" customWidth="1"/>
    <col min="11" max="11" width="11.7109375" style="163" customWidth="1"/>
    <col min="12" max="12" width="11.7109375" style="168" customWidth="1"/>
    <col min="13" max="13" width="11.7109375" style="171" customWidth="1"/>
    <col min="14" max="14" width="13.00390625" style="171" customWidth="1"/>
    <col min="15" max="15" width="11.7109375" style="163" customWidth="1"/>
    <col min="16" max="16" width="11.7109375" style="168" customWidth="1"/>
    <col min="17" max="17" width="11.7109375" style="163" customWidth="1"/>
    <col min="18" max="18" width="11.7109375" style="168" customWidth="1"/>
    <col min="19" max="19" width="11.7109375" style="171" customWidth="1"/>
    <col min="20" max="20" width="13.00390625" style="171" customWidth="1"/>
    <col min="21" max="21" width="11.7109375" style="163" customWidth="1"/>
    <col min="22" max="22" width="11.7109375" style="168" customWidth="1"/>
    <col min="23" max="23" width="11.57421875" style="163" customWidth="1"/>
    <col min="24" max="24" width="11.7109375" style="169" customWidth="1"/>
    <col min="25" max="25" width="12.7109375" style="163" customWidth="1"/>
    <col min="26" max="27" width="13.28125" style="163" customWidth="1"/>
    <col min="28" max="28" width="13.28125" style="171" customWidth="1"/>
    <col min="29" max="30" width="12.7109375" style="163" customWidth="1"/>
    <col min="31" max="31" width="12.57421875" style="163" customWidth="1"/>
    <col min="32" max="32" width="12.7109375" style="163" customWidth="1"/>
    <col min="33" max="16384" width="9.140625" style="163" customWidth="1"/>
  </cols>
  <sheetData>
    <row r="1" spans="1:38" ht="49.5" customHeight="1">
      <c r="A1" s="153" t="s">
        <v>71</v>
      </c>
      <c r="B1" s="154" t="s">
        <v>72</v>
      </c>
      <c r="C1" s="155" t="s">
        <v>2</v>
      </c>
      <c r="D1" s="156" t="s">
        <v>3</v>
      </c>
      <c r="E1" s="157" t="s">
        <v>73</v>
      </c>
      <c r="F1" s="157" t="s">
        <v>74</v>
      </c>
      <c r="G1" s="158" t="s">
        <v>8</v>
      </c>
      <c r="H1" s="158" t="s">
        <v>7</v>
      </c>
      <c r="I1" s="159" t="s">
        <v>75</v>
      </c>
      <c r="J1" s="159" t="s">
        <v>76</v>
      </c>
      <c r="K1" s="159" t="s">
        <v>77</v>
      </c>
      <c r="L1" s="159" t="s">
        <v>78</v>
      </c>
      <c r="M1" s="158" t="s">
        <v>18</v>
      </c>
      <c r="N1" s="158" t="s">
        <v>17</v>
      </c>
      <c r="O1" s="159" t="s">
        <v>79</v>
      </c>
      <c r="P1" s="159" t="s">
        <v>80</v>
      </c>
      <c r="Q1" s="159" t="s">
        <v>81</v>
      </c>
      <c r="R1" s="159" t="s">
        <v>82</v>
      </c>
      <c r="S1" s="160" t="s">
        <v>30</v>
      </c>
      <c r="T1" s="160" t="s">
        <v>29</v>
      </c>
      <c r="U1" s="159" t="s">
        <v>83</v>
      </c>
      <c r="V1" s="159" t="s">
        <v>84</v>
      </c>
      <c r="W1" s="159" t="s">
        <v>85</v>
      </c>
      <c r="X1" s="159" t="s">
        <v>86</v>
      </c>
      <c r="Y1" s="160" t="s">
        <v>42</v>
      </c>
      <c r="Z1" s="160" t="s">
        <v>41</v>
      </c>
      <c r="AA1" s="159" t="s">
        <v>87</v>
      </c>
      <c r="AB1" s="159" t="s">
        <v>88</v>
      </c>
      <c r="AC1" s="159" t="s">
        <v>89</v>
      </c>
      <c r="AD1" s="161" t="s">
        <v>90</v>
      </c>
      <c r="AE1" s="153" t="s">
        <v>91</v>
      </c>
      <c r="AF1" s="153" t="s">
        <v>92</v>
      </c>
      <c r="AG1" s="162" t="s">
        <v>93</v>
      </c>
      <c r="AH1" s="160" t="s">
        <v>94</v>
      </c>
      <c r="AI1" s="153" t="s">
        <v>95</v>
      </c>
      <c r="AJ1" s="153" t="s">
        <v>96</v>
      </c>
      <c r="AK1" s="162" t="s">
        <v>97</v>
      </c>
      <c r="AL1" s="160" t="s">
        <v>98</v>
      </c>
    </row>
    <row r="2" spans="1:37" ht="15.75">
      <c r="A2" s="164">
        <v>3</v>
      </c>
      <c r="B2" s="155" t="s">
        <v>99</v>
      </c>
      <c r="C2" s="165" t="s">
        <v>52</v>
      </c>
      <c r="D2" s="163">
        <v>105</v>
      </c>
      <c r="E2" s="166">
        <v>2562221</v>
      </c>
      <c r="F2" s="166">
        <v>58.820500459136824</v>
      </c>
      <c r="G2" s="167">
        <v>1</v>
      </c>
      <c r="H2" s="167">
        <v>1</v>
      </c>
      <c r="I2" s="163">
        <v>637</v>
      </c>
      <c r="K2" s="163">
        <v>1316</v>
      </c>
      <c r="M2" s="167">
        <v>1</v>
      </c>
      <c r="N2" s="167">
        <v>1</v>
      </c>
      <c r="O2" s="163">
        <v>614</v>
      </c>
      <c r="Q2" s="163">
        <v>1241</v>
      </c>
      <c r="S2" s="167">
        <v>1</v>
      </c>
      <c r="T2" s="167">
        <v>1</v>
      </c>
      <c r="U2" s="163">
        <v>674</v>
      </c>
      <c r="W2" s="163">
        <v>1223</v>
      </c>
      <c r="X2" s="168"/>
      <c r="Y2" s="167">
        <v>1</v>
      </c>
      <c r="Z2" s="167">
        <v>1</v>
      </c>
      <c r="AA2" s="163">
        <v>685</v>
      </c>
      <c r="AB2" s="168"/>
      <c r="AC2" s="163">
        <v>1245</v>
      </c>
      <c r="AD2" s="169"/>
      <c r="AE2" s="157"/>
      <c r="AF2" s="170"/>
      <c r="AG2" s="170"/>
      <c r="AH2" s="171"/>
      <c r="AI2" s="172"/>
      <c r="AJ2" s="173"/>
      <c r="AK2" s="173"/>
    </row>
    <row r="3" spans="2:37" ht="15.75">
      <c r="B3" s="155"/>
      <c r="C3" s="165" t="s">
        <v>52</v>
      </c>
      <c r="D3" s="163">
        <v>106</v>
      </c>
      <c r="E3" s="166">
        <v>3767503</v>
      </c>
      <c r="F3" s="166">
        <v>86.48996786042241</v>
      </c>
      <c r="G3" s="167">
        <v>1</v>
      </c>
      <c r="H3" s="167">
        <v>1</v>
      </c>
      <c r="I3" s="163">
        <v>825</v>
      </c>
      <c r="K3" s="163">
        <v>834</v>
      </c>
      <c r="M3" s="167">
        <v>1</v>
      </c>
      <c r="N3" s="167">
        <v>1</v>
      </c>
      <c r="O3" s="163">
        <v>786</v>
      </c>
      <c r="Q3" s="163">
        <v>786</v>
      </c>
      <c r="S3" s="167">
        <v>1</v>
      </c>
      <c r="T3" s="167">
        <v>1</v>
      </c>
      <c r="U3" s="163">
        <v>862</v>
      </c>
      <c r="W3" s="163">
        <v>775</v>
      </c>
      <c r="X3" s="168"/>
      <c r="Y3" s="167">
        <v>1</v>
      </c>
      <c r="Z3" s="167">
        <v>1</v>
      </c>
      <c r="AA3" s="163">
        <v>876</v>
      </c>
      <c r="AB3" s="168"/>
      <c r="AC3" s="163">
        <v>789</v>
      </c>
      <c r="AD3" s="169"/>
      <c r="AE3" s="157"/>
      <c r="AF3" s="170"/>
      <c r="AG3" s="170"/>
      <c r="AH3" s="171"/>
      <c r="AI3" s="172"/>
      <c r="AJ3" s="173"/>
      <c r="AK3" s="173"/>
    </row>
    <row r="4" spans="2:37" ht="15.75">
      <c r="B4" s="155"/>
      <c r="C4" s="165" t="s">
        <v>52</v>
      </c>
      <c r="D4" s="163">
        <v>108</v>
      </c>
      <c r="E4" s="166">
        <v>8089923</v>
      </c>
      <c r="F4" s="166">
        <v>185.71907713498624</v>
      </c>
      <c r="G4" s="167">
        <v>0.3</v>
      </c>
      <c r="H4" s="167">
        <v>0.3</v>
      </c>
      <c r="I4" s="163">
        <v>254</v>
      </c>
      <c r="K4" s="163">
        <v>946</v>
      </c>
      <c r="M4" s="167">
        <v>0.3</v>
      </c>
      <c r="N4" s="167">
        <v>0.3</v>
      </c>
      <c r="O4" s="163">
        <v>242</v>
      </c>
      <c r="Q4" s="163">
        <v>892</v>
      </c>
      <c r="S4" s="167">
        <v>0.3</v>
      </c>
      <c r="T4" s="167">
        <v>0.3</v>
      </c>
      <c r="U4" s="163">
        <v>266</v>
      </c>
      <c r="W4" s="163">
        <v>880</v>
      </c>
      <c r="X4" s="168"/>
      <c r="Y4" s="167">
        <v>0.3</v>
      </c>
      <c r="Z4" s="167">
        <v>0.3</v>
      </c>
      <c r="AA4" s="163">
        <v>270</v>
      </c>
      <c r="AB4" s="168"/>
      <c r="AC4" s="163">
        <v>895</v>
      </c>
      <c r="AD4" s="169"/>
      <c r="AE4" s="157"/>
      <c r="AF4" s="170"/>
      <c r="AG4" s="170"/>
      <c r="AH4" s="171"/>
      <c r="AI4" s="172"/>
      <c r="AJ4" s="173"/>
      <c r="AK4" s="173"/>
    </row>
    <row r="5" spans="2:37" ht="15.75">
      <c r="B5" s="155"/>
      <c r="C5" s="165" t="s">
        <v>52</v>
      </c>
      <c r="D5" s="163">
        <v>114</v>
      </c>
      <c r="E5" s="166">
        <v>2286960</v>
      </c>
      <c r="F5" s="166">
        <v>52.50137741046832</v>
      </c>
      <c r="G5" s="167">
        <v>1</v>
      </c>
      <c r="H5" s="167">
        <v>1</v>
      </c>
      <c r="I5" s="163">
        <v>1760</v>
      </c>
      <c r="K5" s="163">
        <v>3714</v>
      </c>
      <c r="M5" s="167">
        <v>1</v>
      </c>
      <c r="N5" s="167">
        <v>1</v>
      </c>
      <c r="O5" s="163">
        <v>1676</v>
      </c>
      <c r="Q5" s="163">
        <v>3502</v>
      </c>
      <c r="S5" s="167">
        <v>1</v>
      </c>
      <c r="T5" s="167">
        <v>1</v>
      </c>
      <c r="U5" s="163">
        <v>1840</v>
      </c>
      <c r="W5" s="163">
        <v>3452</v>
      </c>
      <c r="X5" s="168"/>
      <c r="Y5" s="167">
        <v>1</v>
      </c>
      <c r="Z5" s="167">
        <v>1</v>
      </c>
      <c r="AA5" s="163">
        <v>1870</v>
      </c>
      <c r="AB5" s="168"/>
      <c r="AC5" s="163">
        <v>3513</v>
      </c>
      <c r="AD5" s="169"/>
      <c r="AE5" s="157"/>
      <c r="AF5" s="170"/>
      <c r="AG5" s="170"/>
      <c r="AH5" s="171"/>
      <c r="AI5" s="172"/>
      <c r="AJ5" s="173"/>
      <c r="AK5" s="173"/>
    </row>
    <row r="6" spans="2:37" ht="15.75">
      <c r="B6" s="155"/>
      <c r="C6" s="165" t="s">
        <v>52</v>
      </c>
      <c r="D6" s="163">
        <v>115</v>
      </c>
      <c r="E6" s="166">
        <v>3309065</v>
      </c>
      <c r="F6" s="166">
        <v>75.96567952249771</v>
      </c>
      <c r="G6" s="167">
        <v>1</v>
      </c>
      <c r="H6" s="167">
        <v>1</v>
      </c>
      <c r="I6" s="163">
        <v>2346</v>
      </c>
      <c r="K6" s="163">
        <v>536</v>
      </c>
      <c r="M6" s="167">
        <v>1</v>
      </c>
      <c r="N6" s="167">
        <v>1</v>
      </c>
      <c r="O6" s="163">
        <v>2234</v>
      </c>
      <c r="Q6" s="163">
        <v>506</v>
      </c>
      <c r="S6" s="167">
        <v>1</v>
      </c>
      <c r="T6" s="167">
        <v>1</v>
      </c>
      <c r="U6" s="163">
        <v>2452</v>
      </c>
      <c r="W6" s="163">
        <v>499</v>
      </c>
      <c r="X6" s="168"/>
      <c r="Y6" s="167">
        <v>1</v>
      </c>
      <c r="Z6" s="167">
        <v>1</v>
      </c>
      <c r="AA6" s="163">
        <v>2492</v>
      </c>
      <c r="AB6" s="168"/>
      <c r="AC6" s="163">
        <v>507</v>
      </c>
      <c r="AD6" s="169"/>
      <c r="AE6" s="157"/>
      <c r="AF6" s="170"/>
      <c r="AG6" s="170"/>
      <c r="AH6" s="171"/>
      <c r="AI6" s="172"/>
      <c r="AJ6" s="173"/>
      <c r="AK6" s="173"/>
    </row>
    <row r="7" spans="2:37" ht="15.75">
      <c r="B7" s="155"/>
      <c r="C7" s="165" t="s">
        <v>52</v>
      </c>
      <c r="D7" s="163">
        <v>116</v>
      </c>
      <c r="E7" s="166">
        <v>4028628</v>
      </c>
      <c r="F7" s="166">
        <v>92.48457300275481</v>
      </c>
      <c r="G7" s="167">
        <v>1</v>
      </c>
      <c r="H7" s="167">
        <v>1</v>
      </c>
      <c r="I7" s="163">
        <v>2445</v>
      </c>
      <c r="K7" s="163">
        <v>2385</v>
      </c>
      <c r="M7" s="167">
        <v>1</v>
      </c>
      <c r="N7" s="167">
        <v>1</v>
      </c>
      <c r="O7" s="163">
        <v>2416</v>
      </c>
      <c r="Q7" s="163">
        <v>2249</v>
      </c>
      <c r="S7" s="167">
        <v>1</v>
      </c>
      <c r="T7" s="167">
        <v>1</v>
      </c>
      <c r="U7" s="163">
        <v>2956</v>
      </c>
      <c r="W7" s="163">
        <v>2258</v>
      </c>
      <c r="X7" s="168"/>
      <c r="Y7" s="167">
        <v>1</v>
      </c>
      <c r="Z7" s="167">
        <v>1</v>
      </c>
      <c r="AA7" s="163">
        <v>3004</v>
      </c>
      <c r="AB7" s="168"/>
      <c r="AC7" s="163">
        <v>2298</v>
      </c>
      <c r="AD7" s="169"/>
      <c r="AE7" s="157"/>
      <c r="AF7" s="170"/>
      <c r="AG7" s="170"/>
      <c r="AH7" s="171"/>
      <c r="AI7" s="172"/>
      <c r="AJ7" s="173"/>
      <c r="AK7" s="173"/>
    </row>
    <row r="8" spans="2:37" ht="15.75">
      <c r="B8" s="155"/>
      <c r="C8" s="165" t="s">
        <v>52</v>
      </c>
      <c r="D8" s="163">
        <v>117</v>
      </c>
      <c r="E8" s="166">
        <v>8505104</v>
      </c>
      <c r="F8" s="166">
        <v>195.25032139577593</v>
      </c>
      <c r="G8" s="167">
        <v>1</v>
      </c>
      <c r="H8" s="167">
        <v>1</v>
      </c>
      <c r="I8" s="163">
        <v>1741</v>
      </c>
      <c r="K8" s="163">
        <v>1522</v>
      </c>
      <c r="M8" s="167">
        <v>1</v>
      </c>
      <c r="N8" s="167">
        <v>1</v>
      </c>
      <c r="O8" s="163">
        <v>1967</v>
      </c>
      <c r="Q8" s="163">
        <v>1435</v>
      </c>
      <c r="S8" s="167">
        <v>1</v>
      </c>
      <c r="T8" s="167">
        <v>1</v>
      </c>
      <c r="U8" s="163">
        <v>2145</v>
      </c>
      <c r="W8" s="163">
        <v>1415</v>
      </c>
      <c r="X8" s="168"/>
      <c r="Y8" s="167">
        <v>1</v>
      </c>
      <c r="Z8" s="167">
        <v>1</v>
      </c>
      <c r="AA8" s="163">
        <v>2180</v>
      </c>
      <c r="AB8" s="168"/>
      <c r="AC8" s="163">
        <v>1440</v>
      </c>
      <c r="AD8" s="169"/>
      <c r="AE8" s="157"/>
      <c r="AF8" s="170"/>
      <c r="AG8" s="170"/>
      <c r="AH8" s="171"/>
      <c r="AI8" s="172"/>
      <c r="AJ8" s="173"/>
      <c r="AK8" s="173"/>
    </row>
    <row r="9" spans="2:37" ht="15.75">
      <c r="B9" s="155"/>
      <c r="C9" s="165" t="s">
        <v>52</v>
      </c>
      <c r="D9" s="174">
        <v>118</v>
      </c>
      <c r="E9" s="166">
        <v>5766917</v>
      </c>
      <c r="F9" s="166">
        <v>132.3901974288338</v>
      </c>
      <c r="G9" s="167">
        <v>1</v>
      </c>
      <c r="H9" s="167">
        <v>1</v>
      </c>
      <c r="I9" s="163">
        <v>3540</v>
      </c>
      <c r="K9" s="163">
        <v>687</v>
      </c>
      <c r="M9" s="167">
        <v>1</v>
      </c>
      <c r="N9" s="167">
        <v>1</v>
      </c>
      <c r="O9" s="163">
        <v>3371</v>
      </c>
      <c r="Q9" s="163">
        <v>647</v>
      </c>
      <c r="S9" s="167">
        <v>1</v>
      </c>
      <c r="T9" s="167">
        <v>1</v>
      </c>
      <c r="U9" s="163">
        <v>3700</v>
      </c>
      <c r="W9" s="163">
        <v>638</v>
      </c>
      <c r="X9" s="168"/>
      <c r="Y9" s="167">
        <v>1</v>
      </c>
      <c r="Z9" s="167">
        <v>1</v>
      </c>
      <c r="AA9" s="163">
        <v>3761</v>
      </c>
      <c r="AB9" s="168"/>
      <c r="AC9" s="163">
        <v>650</v>
      </c>
      <c r="AD9" s="169"/>
      <c r="AE9" s="157"/>
      <c r="AF9" s="170"/>
      <c r="AG9" s="170"/>
      <c r="AH9" s="171"/>
      <c r="AI9" s="172"/>
      <c r="AJ9" s="173"/>
      <c r="AK9" s="173"/>
    </row>
    <row r="10" spans="1:37" s="154" customFormat="1" ht="15.75">
      <c r="A10" s="164"/>
      <c r="B10" s="155"/>
      <c r="C10" s="155"/>
      <c r="G10" s="175"/>
      <c r="H10" s="175"/>
      <c r="I10" s="154">
        <f>SUM(I2:I9)</f>
        <v>13548</v>
      </c>
      <c r="J10" s="169"/>
      <c r="K10" s="154">
        <f>SUM(K2:K9)</f>
        <v>11940</v>
      </c>
      <c r="L10" s="169"/>
      <c r="M10" s="175"/>
      <c r="N10" s="175"/>
      <c r="O10" s="169">
        <v>13306</v>
      </c>
      <c r="P10" s="169"/>
      <c r="Q10" s="169">
        <v>11258</v>
      </c>
      <c r="R10" s="169"/>
      <c r="S10" s="176"/>
      <c r="T10" s="176"/>
      <c r="U10" s="154">
        <f>SUM(U2:U9)</f>
        <v>14895</v>
      </c>
      <c r="V10" s="169"/>
      <c r="W10" s="154">
        <f>SUM(W2:W9)</f>
        <v>11140</v>
      </c>
      <c r="X10" s="169"/>
      <c r="Y10" s="176"/>
      <c r="Z10" s="176"/>
      <c r="AA10" s="154">
        <f>SUM(AA2:AA9)</f>
        <v>15138</v>
      </c>
      <c r="AB10" s="169"/>
      <c r="AC10" s="154">
        <f>SUM(AC2:AC9)</f>
        <v>11337</v>
      </c>
      <c r="AD10" s="169"/>
      <c r="AE10" s="157"/>
      <c r="AF10" s="170"/>
      <c r="AG10" s="170"/>
      <c r="AH10" s="170"/>
      <c r="AI10" s="172"/>
      <c r="AJ10" s="173"/>
      <c r="AK10" s="173"/>
    </row>
    <row r="11" spans="1:38" s="154" customFormat="1" ht="15.75">
      <c r="A11" s="118"/>
      <c r="B11" s="177" t="s">
        <v>100</v>
      </c>
      <c r="C11" s="177"/>
      <c r="D11" s="175"/>
      <c r="E11" s="175"/>
      <c r="F11" s="175"/>
      <c r="G11" s="175"/>
      <c r="H11" s="175"/>
      <c r="I11" s="178">
        <f>SUM((G2*I2)+(G3*I3)+(G4*I4)+(G5*I5)+(G6*I6)+(G7*I7)+(G8*I8)+(G9*I9))</f>
        <v>13370.2</v>
      </c>
      <c r="J11" s="178">
        <f>SUM(I11/F13)</f>
        <v>15.19340909090909</v>
      </c>
      <c r="K11" s="178">
        <f>SUM((H2*K2)+(H3*K3)+(H4*K4)+(H5*K5)+(H6*K6)+(H7*K7)+(H8*K8)+(H9*K9))</f>
        <v>11277.8</v>
      </c>
      <c r="L11" s="178">
        <f>SUM(K11/F13)</f>
        <v>12.815681818181817</v>
      </c>
      <c r="M11" s="175"/>
      <c r="N11" s="175"/>
      <c r="O11" s="178">
        <f>SUM((M2*O2)+(M3*O3)+(M4*O4)+(M5*O5)+(M6*O6)+(M7*O7)+(M8*O8)+(M9*O9))</f>
        <v>13136.6</v>
      </c>
      <c r="P11" s="178">
        <f>SUM(O11/F13)</f>
        <v>14.927954545454545</v>
      </c>
      <c r="Q11" s="178">
        <f>SUM((N2*Q2)+(N3*Q3)+(N4*Q4)+(N5*Q5)+(N6*Q6)+(N7*Q7)+(N8*Q8)+(N9*Q9))</f>
        <v>10633.6</v>
      </c>
      <c r="R11" s="178">
        <f>SUM(Q11/F13)</f>
        <v>12.083636363636364</v>
      </c>
      <c r="S11" s="176"/>
      <c r="T11" s="176"/>
      <c r="U11" s="178">
        <f>SUM((S2*U2)+(S3*U3)+(S4*U4)+(S5*U5)+(S6*U6)+(S7*U7)+(S8*U8)+(S9*U9))</f>
        <v>14708.8</v>
      </c>
      <c r="V11" s="178">
        <f>SUM(U11/F13)</f>
        <v>16.714545454545455</v>
      </c>
      <c r="W11" s="178">
        <f>SUM((T2*W2)+(T3*W3)+(T4*W4)+(T5*W5)+(T6*W6)+(T7*W7)+(T8*W8)+(T9*W9))</f>
        <v>10524</v>
      </c>
      <c r="X11" s="178">
        <f>SUM(W11/F13)</f>
        <v>11.959090909090909</v>
      </c>
      <c r="Y11" s="176"/>
      <c r="Z11" s="176"/>
      <c r="AA11" s="178">
        <f>SUM((Y2*AA2)+(Y3*AA3)+(Y4*AA4)+(Y5*AA5)+(Y6*AA6)+(Y7*AA7)+(Y8*AA8)+(Y9*AA9))</f>
        <v>14949</v>
      </c>
      <c r="AB11" s="178">
        <f>SUM(AA11/F13)</f>
        <v>16.9875</v>
      </c>
      <c r="AC11" s="178">
        <f>SUM((Z2*AC2)+(Z3*AC3)+(Z4*AC4)+(Z5*AC5)+(Z6*AC6)+(Z7*AC7)+(Z8*AC8)+(Z9*AC9))</f>
        <v>10710.5</v>
      </c>
      <c r="AD11" s="178">
        <f>SUM(AC11/F13)</f>
        <v>12.171022727272728</v>
      </c>
      <c r="AE11" s="179">
        <f>SUM(W11/U11)</f>
        <v>0.71549004677472</v>
      </c>
      <c r="AF11" s="176">
        <f>SUM(W11-K11)/K11</f>
        <v>-0.06683927716398583</v>
      </c>
      <c r="AG11" s="176">
        <f>SUM(U11-I11)/I11</f>
        <v>0.10011817325096098</v>
      </c>
      <c r="AH11" s="176"/>
      <c r="AI11" s="179">
        <f>SUM(AC11/AA11)</f>
        <v>0.7164693290521105</v>
      </c>
      <c r="AJ11" s="176">
        <f>SUM(W11-K11)/K11</f>
        <v>-0.06683927716398583</v>
      </c>
      <c r="AK11" s="176">
        <f>SUM(AA11-I11)/I11</f>
        <v>0.11808349912491954</v>
      </c>
      <c r="AL11" s="175"/>
    </row>
    <row r="12" spans="2:37" ht="12.75" customHeight="1">
      <c r="B12" s="154"/>
      <c r="C12" s="155"/>
      <c r="D12" s="156"/>
      <c r="E12" s="157"/>
      <c r="F12" s="157"/>
      <c r="G12" s="157"/>
      <c r="H12" s="157"/>
      <c r="I12" s="180"/>
      <c r="J12" s="180"/>
      <c r="K12" s="180"/>
      <c r="L12" s="180"/>
      <c r="M12" s="157"/>
      <c r="N12" s="157"/>
      <c r="O12" s="180"/>
      <c r="P12" s="180"/>
      <c r="Q12" s="180"/>
      <c r="R12" s="180"/>
      <c r="S12" s="181"/>
      <c r="T12" s="181"/>
      <c r="U12" s="180"/>
      <c r="V12" s="180"/>
      <c r="W12" s="180"/>
      <c r="X12" s="180"/>
      <c r="Y12" s="181"/>
      <c r="Z12" s="181"/>
      <c r="AA12" s="180"/>
      <c r="AB12" s="180"/>
      <c r="AC12" s="180"/>
      <c r="AD12" s="169"/>
      <c r="AE12" s="157"/>
      <c r="AF12" s="170"/>
      <c r="AG12" s="170"/>
      <c r="AH12" s="171"/>
      <c r="AI12" s="172"/>
      <c r="AJ12" s="173"/>
      <c r="AK12" s="173"/>
    </row>
    <row r="13" spans="2:37" ht="12.75" customHeight="1">
      <c r="B13" s="154" t="s">
        <v>101</v>
      </c>
      <c r="C13" s="155" t="s">
        <v>52</v>
      </c>
      <c r="D13" s="156"/>
      <c r="E13" s="157"/>
      <c r="F13" s="169">
        <v>880</v>
      </c>
      <c r="G13" s="157"/>
      <c r="H13" s="157"/>
      <c r="I13" s="182">
        <v>11457</v>
      </c>
      <c r="J13" s="182">
        <f>SUM(I13/F13)</f>
        <v>13.019318181818182</v>
      </c>
      <c r="K13" s="182">
        <v>11085</v>
      </c>
      <c r="L13" s="182">
        <f>SUM(K13/F13)</f>
        <v>12.596590909090908</v>
      </c>
      <c r="M13" s="157"/>
      <c r="N13" s="157"/>
      <c r="O13" s="182"/>
      <c r="P13" s="182"/>
      <c r="Q13" s="182"/>
      <c r="R13" s="182"/>
      <c r="S13" s="183"/>
      <c r="T13" s="183"/>
      <c r="U13" s="182">
        <v>13736</v>
      </c>
      <c r="V13" s="182">
        <f>SUM(U13/F13)</f>
        <v>15.60909090909091</v>
      </c>
      <c r="W13" s="182">
        <v>11126</v>
      </c>
      <c r="X13" s="182">
        <f>SUM(W13/F13)</f>
        <v>12.643181818181818</v>
      </c>
      <c r="Y13" s="183"/>
      <c r="Z13" s="183"/>
      <c r="AA13" s="180"/>
      <c r="AB13" s="180"/>
      <c r="AC13" s="180"/>
      <c r="AD13" s="169"/>
      <c r="AE13" s="157">
        <f>SUM(W13/U13)</f>
        <v>0.8099883517763541</v>
      </c>
      <c r="AF13" s="170">
        <f>SUM(W13-K13)/K13</f>
        <v>0.0036986919260261616</v>
      </c>
      <c r="AG13" s="170">
        <f>SUM(U13-I13)/I13</f>
        <v>0.19891769224055164</v>
      </c>
      <c r="AH13" s="171"/>
      <c r="AI13" s="172"/>
      <c r="AJ13" s="173"/>
      <c r="AK13" s="173"/>
    </row>
    <row r="14" spans="2:37" ht="12.75" customHeight="1">
      <c r="B14" s="154"/>
      <c r="C14" s="155"/>
      <c r="D14" s="156"/>
      <c r="E14" s="157"/>
      <c r="F14" s="157"/>
      <c r="G14" s="157"/>
      <c r="H14" s="157"/>
      <c r="I14" s="180"/>
      <c r="J14" s="180"/>
      <c r="K14" s="180"/>
      <c r="L14" s="180"/>
      <c r="M14" s="157"/>
      <c r="N14" s="157"/>
      <c r="O14" s="180"/>
      <c r="P14" s="180"/>
      <c r="Q14" s="180"/>
      <c r="R14" s="180"/>
      <c r="S14" s="181"/>
      <c r="T14" s="181"/>
      <c r="U14" s="180"/>
      <c r="V14" s="180"/>
      <c r="W14" s="180"/>
      <c r="X14" s="180"/>
      <c r="Y14" s="181"/>
      <c r="Z14" s="181"/>
      <c r="AA14" s="180"/>
      <c r="AB14" s="180"/>
      <c r="AC14" s="180"/>
      <c r="AD14" s="169"/>
      <c r="AE14" s="157"/>
      <c r="AF14" s="170"/>
      <c r="AG14" s="170"/>
      <c r="AH14" s="171"/>
      <c r="AI14" s="172"/>
      <c r="AJ14" s="173"/>
      <c r="AK14" s="173"/>
    </row>
    <row r="15" spans="2:37" ht="12.75" customHeight="1">
      <c r="B15" s="154"/>
      <c r="C15" s="155"/>
      <c r="D15" s="156"/>
      <c r="E15" s="157"/>
      <c r="F15" s="157"/>
      <c r="G15" s="157"/>
      <c r="H15" s="157"/>
      <c r="I15" s="180"/>
      <c r="J15" s="180"/>
      <c r="K15" s="180"/>
      <c r="L15" s="180"/>
      <c r="M15" s="157"/>
      <c r="N15" s="157"/>
      <c r="O15" s="180"/>
      <c r="P15" s="180"/>
      <c r="Q15" s="180"/>
      <c r="R15" s="180"/>
      <c r="S15" s="181"/>
      <c r="T15" s="181"/>
      <c r="U15" s="180"/>
      <c r="V15" s="180"/>
      <c r="W15" s="180"/>
      <c r="X15" s="180"/>
      <c r="Y15" s="181"/>
      <c r="Z15" s="181"/>
      <c r="AA15" s="180"/>
      <c r="AB15" s="180"/>
      <c r="AC15" s="180"/>
      <c r="AD15" s="169"/>
      <c r="AE15" s="157"/>
      <c r="AF15" s="170"/>
      <c r="AG15" s="170"/>
      <c r="AH15" s="171"/>
      <c r="AI15" s="172"/>
      <c r="AJ15" s="173"/>
      <c r="AK15" s="173"/>
    </row>
    <row r="16" spans="1:37" ht="15.75">
      <c r="A16" s="164">
        <v>4</v>
      </c>
      <c r="B16" s="155" t="s">
        <v>102</v>
      </c>
      <c r="C16" s="165" t="s">
        <v>52</v>
      </c>
      <c r="D16" s="163">
        <v>137</v>
      </c>
      <c r="E16" s="166">
        <v>6135688</v>
      </c>
      <c r="F16" s="166">
        <v>140.85601469237832</v>
      </c>
      <c r="G16" s="167">
        <v>1</v>
      </c>
      <c r="H16" s="167">
        <v>1</v>
      </c>
      <c r="I16" s="163">
        <v>548</v>
      </c>
      <c r="K16" s="163">
        <v>7605</v>
      </c>
      <c r="M16" s="167">
        <v>1</v>
      </c>
      <c r="N16" s="167">
        <v>1</v>
      </c>
      <c r="O16" s="163">
        <v>522</v>
      </c>
      <c r="Q16" s="163">
        <v>7171</v>
      </c>
      <c r="S16" s="167">
        <v>1</v>
      </c>
      <c r="T16" s="167">
        <v>1</v>
      </c>
      <c r="U16" s="163">
        <v>1073</v>
      </c>
      <c r="W16" s="163">
        <v>8235</v>
      </c>
      <c r="X16" s="168"/>
      <c r="Y16" s="167">
        <v>1</v>
      </c>
      <c r="Z16" s="167">
        <v>1</v>
      </c>
      <c r="AA16" s="163">
        <v>1583</v>
      </c>
      <c r="AB16" s="168"/>
      <c r="AC16" s="163">
        <v>8381</v>
      </c>
      <c r="AD16" s="169"/>
      <c r="AE16" s="157"/>
      <c r="AF16" s="170"/>
      <c r="AG16" s="170"/>
      <c r="AH16" s="171"/>
      <c r="AI16" s="172"/>
      <c r="AJ16" s="173"/>
      <c r="AK16" s="173"/>
    </row>
    <row r="17" spans="2:37" ht="15.75">
      <c r="B17" s="155"/>
      <c r="C17" s="165" t="s">
        <v>52</v>
      </c>
      <c r="D17" s="163">
        <v>140</v>
      </c>
      <c r="E17" s="166">
        <v>5191268</v>
      </c>
      <c r="F17" s="166">
        <v>119.17511478420569</v>
      </c>
      <c r="G17" s="167">
        <v>1</v>
      </c>
      <c r="H17" s="167">
        <v>1</v>
      </c>
      <c r="I17" s="163">
        <v>38</v>
      </c>
      <c r="K17" s="163">
        <v>3247</v>
      </c>
      <c r="M17" s="167">
        <v>1</v>
      </c>
      <c r="N17" s="167">
        <v>1</v>
      </c>
      <c r="O17" s="163">
        <v>36</v>
      </c>
      <c r="Q17" s="163">
        <v>3062</v>
      </c>
      <c r="S17" s="167">
        <v>1</v>
      </c>
      <c r="T17" s="167">
        <v>1</v>
      </c>
      <c r="U17" s="163">
        <v>40</v>
      </c>
      <c r="W17" s="163">
        <v>3019</v>
      </c>
      <c r="X17" s="168"/>
      <c r="Y17" s="167">
        <v>1</v>
      </c>
      <c r="Z17" s="167">
        <v>1</v>
      </c>
      <c r="AA17" s="163">
        <v>41</v>
      </c>
      <c r="AB17" s="168"/>
      <c r="AC17" s="163">
        <v>3072</v>
      </c>
      <c r="AD17" s="169"/>
      <c r="AE17" s="157"/>
      <c r="AF17" s="170"/>
      <c r="AG17" s="170"/>
      <c r="AH17" s="171"/>
      <c r="AI17" s="172"/>
      <c r="AJ17" s="173"/>
      <c r="AK17" s="173"/>
    </row>
    <row r="18" spans="2:37" ht="15.75">
      <c r="B18" s="155"/>
      <c r="C18" s="165" t="s">
        <v>52</v>
      </c>
      <c r="D18" s="163">
        <v>141</v>
      </c>
      <c r="E18" s="166">
        <v>18073470</v>
      </c>
      <c r="F18" s="166">
        <v>414.9097796143251</v>
      </c>
      <c r="G18" s="167">
        <v>1</v>
      </c>
      <c r="H18" s="167">
        <v>1</v>
      </c>
      <c r="I18" s="163">
        <v>38</v>
      </c>
      <c r="K18" s="163">
        <v>2646</v>
      </c>
      <c r="M18" s="167">
        <v>1</v>
      </c>
      <c r="N18" s="167">
        <v>1</v>
      </c>
      <c r="O18" s="163">
        <v>36</v>
      </c>
      <c r="Q18" s="163">
        <v>2495</v>
      </c>
      <c r="S18" s="167">
        <v>1</v>
      </c>
      <c r="T18" s="167">
        <v>1</v>
      </c>
      <c r="U18" s="163">
        <v>790</v>
      </c>
      <c r="W18" s="163">
        <v>2460</v>
      </c>
      <c r="X18" s="168"/>
      <c r="Y18" s="167">
        <v>1</v>
      </c>
      <c r="Z18" s="167">
        <v>1</v>
      </c>
      <c r="AA18" s="163">
        <v>1541</v>
      </c>
      <c r="AB18" s="168"/>
      <c r="AC18" s="163">
        <v>2504</v>
      </c>
      <c r="AD18" s="169"/>
      <c r="AE18" s="157"/>
      <c r="AF18" s="170"/>
      <c r="AG18" s="170"/>
      <c r="AH18" s="171"/>
      <c r="AI18" s="172"/>
      <c r="AJ18" s="173"/>
      <c r="AK18" s="173"/>
    </row>
    <row r="19" spans="1:37" s="154" customFormat="1" ht="15.75">
      <c r="A19" s="164"/>
      <c r="B19" s="155"/>
      <c r="C19" s="155"/>
      <c r="G19" s="175"/>
      <c r="H19" s="175"/>
      <c r="I19" s="154">
        <f>SUM(I16:I18)</f>
        <v>624</v>
      </c>
      <c r="J19" s="169"/>
      <c r="K19" s="154">
        <f>SUM(K16:K18)</f>
        <v>13498</v>
      </c>
      <c r="L19" s="169"/>
      <c r="M19" s="175"/>
      <c r="N19" s="175"/>
      <c r="O19" s="169">
        <v>594</v>
      </c>
      <c r="P19" s="169"/>
      <c r="Q19" s="169">
        <v>12728</v>
      </c>
      <c r="R19" s="169"/>
      <c r="S19" s="176"/>
      <c r="T19" s="176"/>
      <c r="U19" s="154">
        <f>SUM(U16:U18)</f>
        <v>1903</v>
      </c>
      <c r="V19" s="169"/>
      <c r="W19" s="154">
        <f>SUM(W16:W18)</f>
        <v>13714</v>
      </c>
      <c r="X19" s="169"/>
      <c r="Y19" s="176"/>
      <c r="Z19" s="176"/>
      <c r="AA19" s="154">
        <f>SUM(AA16:AA18)</f>
        <v>3165</v>
      </c>
      <c r="AB19" s="169"/>
      <c r="AC19" s="154">
        <f>SUM(AC16:AC18)</f>
        <v>13957</v>
      </c>
      <c r="AD19" s="169"/>
      <c r="AE19" s="157"/>
      <c r="AF19" s="170"/>
      <c r="AG19" s="170"/>
      <c r="AH19" s="170"/>
      <c r="AI19" s="172"/>
      <c r="AJ19" s="173"/>
      <c r="AK19" s="173"/>
    </row>
    <row r="20" spans="1:38" s="154" customFormat="1" ht="15.75">
      <c r="A20" s="118"/>
      <c r="B20" s="177" t="s">
        <v>103</v>
      </c>
      <c r="C20" s="177"/>
      <c r="D20" s="175"/>
      <c r="E20" s="175"/>
      <c r="F20" s="175"/>
      <c r="G20" s="175"/>
      <c r="H20" s="175"/>
      <c r="I20" s="178">
        <f>SUM((G16*I16)+(G17*I17)+(G18*I18))</f>
        <v>624</v>
      </c>
      <c r="J20" s="178">
        <f>SUM(I20/F22)</f>
        <v>0.9244444444444444</v>
      </c>
      <c r="K20" s="178">
        <f>SUM((H16*K16)+(H17*K17)+(H18*K18))</f>
        <v>13498</v>
      </c>
      <c r="L20" s="178">
        <f>SUM(K20/F22)</f>
        <v>19.997037037037035</v>
      </c>
      <c r="M20" s="175"/>
      <c r="N20" s="175"/>
      <c r="O20" s="178">
        <f>SUM((M16*O16)+(M17*O17)+(M18*O18))</f>
        <v>594</v>
      </c>
      <c r="P20" s="178">
        <f>SUM(O20/F22)</f>
        <v>0.88</v>
      </c>
      <c r="Q20" s="178">
        <f>SUM((N16*Q16)+(N17*Q17)+(N18*Q18))</f>
        <v>12728</v>
      </c>
      <c r="R20" s="178">
        <f>SUM(Q20/F22)</f>
        <v>18.856296296296296</v>
      </c>
      <c r="S20" s="176"/>
      <c r="T20" s="176"/>
      <c r="U20" s="178">
        <f>SUM((S16*U16)+(S17*U17)+(S18*U18))</f>
        <v>1903</v>
      </c>
      <c r="V20" s="178">
        <f>SUM(U20/F22)</f>
        <v>2.819259259259259</v>
      </c>
      <c r="W20" s="178">
        <f>SUM((T16*W16)+(T17*W17)+(T18*W18))</f>
        <v>13714</v>
      </c>
      <c r="X20" s="178">
        <f>SUM(W20/F22)</f>
        <v>20.317037037037036</v>
      </c>
      <c r="Y20" s="176"/>
      <c r="Z20" s="176"/>
      <c r="AA20" s="178">
        <f>SUM((Y16*AA16)+(Y17*AA17)+(Y18*AA18))</f>
        <v>3165</v>
      </c>
      <c r="AB20" s="178">
        <f>SUM(AA20/F22)</f>
        <v>4.688888888888889</v>
      </c>
      <c r="AC20" s="178">
        <f>SUM((Z16*AC16)+(Z17*AC17)+(Z18*AC18))</f>
        <v>13957</v>
      </c>
      <c r="AD20" s="178">
        <f>SUM(AC20/F22)</f>
        <v>20.67703703703704</v>
      </c>
      <c r="AE20" s="179">
        <f>SUM(W20/U20)</f>
        <v>7.206516027325276</v>
      </c>
      <c r="AF20" s="176">
        <f>SUM(W20-K20)/K20</f>
        <v>0.016002370721588385</v>
      </c>
      <c r="AG20" s="176">
        <f>SUM(U20-I20)/I20</f>
        <v>2.0496794871794872</v>
      </c>
      <c r="AH20" s="176"/>
      <c r="AI20" s="179">
        <f>SUM(AC20/AA20)</f>
        <v>4.409794628751975</v>
      </c>
      <c r="AJ20" s="176">
        <f>SUM(W20-K20)/K20</f>
        <v>0.016002370721588385</v>
      </c>
      <c r="AK20" s="176">
        <f>SUM(AA20-I20)/I20</f>
        <v>4.072115384615385</v>
      </c>
      <c r="AL20" s="175"/>
    </row>
    <row r="21" spans="1:37" s="156" customFormat="1" ht="15.75">
      <c r="A21" s="123"/>
      <c r="B21" s="155"/>
      <c r="C21" s="155"/>
      <c r="I21" s="184"/>
      <c r="J21" s="184"/>
      <c r="K21" s="184"/>
      <c r="L21" s="184"/>
      <c r="O21" s="184"/>
      <c r="P21" s="184"/>
      <c r="Q21" s="184"/>
      <c r="R21" s="184"/>
      <c r="S21" s="173"/>
      <c r="T21" s="173"/>
      <c r="U21" s="184"/>
      <c r="V21" s="184"/>
      <c r="W21" s="184"/>
      <c r="X21" s="184"/>
      <c r="Y21" s="173"/>
      <c r="Z21" s="173"/>
      <c r="AA21" s="184"/>
      <c r="AB21" s="184"/>
      <c r="AC21" s="184"/>
      <c r="AD21" s="184"/>
      <c r="AE21" s="157"/>
      <c r="AF21" s="170"/>
      <c r="AG21" s="170"/>
      <c r="AH21" s="173"/>
      <c r="AI21" s="172"/>
      <c r="AJ21" s="173"/>
      <c r="AK21" s="173"/>
    </row>
    <row r="22" spans="1:37" s="156" customFormat="1" ht="15.75">
      <c r="A22" s="123"/>
      <c r="B22" s="155" t="s">
        <v>104</v>
      </c>
      <c r="C22" s="155"/>
      <c r="F22" s="156">
        <v>675</v>
      </c>
      <c r="I22" s="184">
        <v>451</v>
      </c>
      <c r="J22" s="184">
        <f>SUM(I22/F22)</f>
        <v>0.6681481481481482</v>
      </c>
      <c r="K22" s="184">
        <v>12908</v>
      </c>
      <c r="L22" s="184">
        <f>SUM(K22/F22)</f>
        <v>19.122962962962962</v>
      </c>
      <c r="O22" s="184"/>
      <c r="P22" s="184"/>
      <c r="Q22" s="184"/>
      <c r="R22" s="184"/>
      <c r="S22" s="173"/>
      <c r="T22" s="173"/>
      <c r="U22" s="184">
        <v>547</v>
      </c>
      <c r="V22" s="184">
        <f>SUM(U22/F22)</f>
        <v>0.8103703703703704</v>
      </c>
      <c r="W22" s="184">
        <v>14051</v>
      </c>
      <c r="X22" s="184">
        <f>SUM(W22/F22)</f>
        <v>20.816296296296297</v>
      </c>
      <c r="Y22" s="173"/>
      <c r="Z22" s="173"/>
      <c r="AA22" s="184"/>
      <c r="AB22" s="184"/>
      <c r="AC22" s="184"/>
      <c r="AD22" s="184"/>
      <c r="AE22" s="157">
        <f>SUM(W22/U22)</f>
        <v>25.687385740402195</v>
      </c>
      <c r="AF22" s="170">
        <f>SUM(W22-K22)/K22</f>
        <v>0.08854973659745893</v>
      </c>
      <c r="AG22" s="170">
        <f>SUM(U22-I22)/I22</f>
        <v>0.21286031042128603</v>
      </c>
      <c r="AH22" s="173"/>
      <c r="AI22" s="172"/>
      <c r="AJ22" s="173"/>
      <c r="AK22" s="173"/>
    </row>
    <row r="23" spans="1:31" s="156" customFormat="1" ht="15.75">
      <c r="A23" s="123"/>
      <c r="B23" s="155"/>
      <c r="C23" s="155"/>
      <c r="I23" s="184"/>
      <c r="J23" s="184"/>
      <c r="K23" s="184"/>
      <c r="L23" s="184"/>
      <c r="M23" s="173"/>
      <c r="N23" s="173"/>
      <c r="O23" s="184"/>
      <c r="P23" s="184"/>
      <c r="Q23" s="184"/>
      <c r="R23" s="184"/>
      <c r="S23" s="173"/>
      <c r="T23" s="173"/>
      <c r="U23" s="184"/>
      <c r="V23" s="184"/>
      <c r="W23" s="184"/>
      <c r="X23" s="184"/>
      <c r="Y23" s="157"/>
      <c r="Z23" s="170"/>
      <c r="AA23" s="170"/>
      <c r="AB23" s="173"/>
      <c r="AC23" s="172"/>
      <c r="AD23" s="173"/>
      <c r="AE23" s="173"/>
    </row>
    <row r="24" spans="2:31" ht="12.75" customHeight="1">
      <c r="B24" s="154"/>
      <c r="C24" s="155"/>
      <c r="D24" s="156"/>
      <c r="E24" s="157"/>
      <c r="F24" s="157"/>
      <c r="G24" s="157"/>
      <c r="H24" s="157"/>
      <c r="I24" s="180"/>
      <c r="J24" s="180"/>
      <c r="K24" s="180"/>
      <c r="L24" s="180"/>
      <c r="M24" s="181"/>
      <c r="N24" s="181"/>
      <c r="O24" s="180"/>
      <c r="P24" s="180"/>
      <c r="Q24" s="180"/>
      <c r="R24" s="180"/>
      <c r="S24" s="181"/>
      <c r="T24" s="181"/>
      <c r="U24" s="180"/>
      <c r="V24" s="180"/>
      <c r="W24" s="180"/>
      <c r="Y24" s="157"/>
      <c r="Z24" s="170"/>
      <c r="AA24" s="170"/>
      <c r="AC24" s="172"/>
      <c r="AD24" s="173"/>
      <c r="AE24" s="17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2005-11-30T21:03:29Z</dcterms:created>
  <dcterms:modified xsi:type="dcterms:W3CDTF">2005-12-07T16:21:04Z</dcterms:modified>
  <cp:category/>
  <cp:version/>
  <cp:contentType/>
  <cp:contentStatus/>
</cp:coreProperties>
</file>