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City ofFairfax Activity Centers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<sst xmlns="http://schemas.openxmlformats.org/spreadsheetml/2006/main" count="61" uniqueCount="55">
  <si>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City of Fairfax-GMU</t>
  </si>
  <si>
    <t>Fairfax Co./Fairfax City/Falls Church</t>
  </si>
  <si>
    <t>Revised Round 7.0 Fairfax GMU</t>
  </si>
  <si>
    <t>Round 6.1 Fairfax-GMU</t>
  </si>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</sst>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9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9" fontId="3" fillId="0" borderId="3" xfId="0" applyNumberFormat="1" applyFont="1" applyFill="1" applyBorder="1" applyAlignment="1">
      <alignment/>
    </xf>
    <xf numFmtId="9" fontId="3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9" fontId="3" fillId="0" borderId="3" xfId="0" applyNumberFormat="1" applyFont="1" applyFill="1" applyBorder="1" applyAlignment="1">
      <alignment/>
    </xf>
    <xf numFmtId="9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9" fontId="0" fillId="2" borderId="6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9" fontId="3" fillId="2" borderId="6" xfId="0" applyNumberFormat="1" applyFont="1" applyFill="1" applyBorder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7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9" fontId="3" fillId="0" borderId="6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3" fillId="0" borderId="6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9" fontId="3" fillId="0" borderId="6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1" fontId="5" fillId="3" borderId="0" xfId="0" applyNumberFormat="1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9" fontId="5" fillId="4" borderId="6" xfId="0" applyNumberFormat="1" applyFont="1" applyFill="1" applyBorder="1" applyAlignment="1">
      <alignment/>
    </xf>
    <xf numFmtId="9" fontId="5" fillId="4" borderId="0" xfId="0" applyNumberFormat="1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9" fontId="5" fillId="3" borderId="6" xfId="0" applyNumberFormat="1" applyFont="1" applyFill="1" applyBorder="1" applyAlignment="1">
      <alignment/>
    </xf>
    <xf numFmtId="9" fontId="5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64" fontId="5" fillId="3" borderId="0" xfId="0" applyNumberFormat="1" applyFont="1" applyFill="1" applyAlignment="1">
      <alignment/>
    </xf>
    <xf numFmtId="164" fontId="5" fillId="3" borderId="7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9" fontId="4" fillId="0" borderId="6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9" fontId="4" fillId="0" borderId="6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9" fontId="4" fillId="0" borderId="8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="85" zoomScaleNormal="85" workbookViewId="0" topLeftCell="A1">
      <selection activeCell="A9" sqref="A9"/>
    </sheetView>
  </sheetViews>
  <sheetFormatPr defaultColWidth="9.140625" defaultRowHeight="12.75"/>
  <cols>
    <col min="1" max="1" width="11.7109375" style="0" customWidth="1"/>
  </cols>
  <sheetData>
    <row r="1" spans="1:60" s="116" customFormat="1" ht="103.5" customHeight="1" thickBot="1">
      <c r="A1" s="95" t="s">
        <v>4</v>
      </c>
      <c r="B1" s="96" t="s">
        <v>5</v>
      </c>
      <c r="C1" s="96" t="s">
        <v>6</v>
      </c>
      <c r="D1" s="97" t="s">
        <v>7</v>
      </c>
      <c r="E1" s="97" t="s">
        <v>8</v>
      </c>
      <c r="F1" s="98" t="s">
        <v>9</v>
      </c>
      <c r="G1" s="97" t="s">
        <v>10</v>
      </c>
      <c r="H1" s="99" t="s">
        <v>11</v>
      </c>
      <c r="I1" s="99" t="s">
        <v>12</v>
      </c>
      <c r="J1" s="100" t="s">
        <v>13</v>
      </c>
      <c r="K1" s="101" t="s">
        <v>14</v>
      </c>
      <c r="L1" s="102" t="s">
        <v>15</v>
      </c>
      <c r="M1" s="103" t="s">
        <v>16</v>
      </c>
      <c r="N1" s="100" t="s">
        <v>17</v>
      </c>
      <c r="O1" s="104" t="s">
        <v>18</v>
      </c>
      <c r="P1" s="102" t="s">
        <v>19</v>
      </c>
      <c r="Q1" s="105" t="s">
        <v>20</v>
      </c>
      <c r="R1" s="106" t="s">
        <v>21</v>
      </c>
      <c r="S1" s="107" t="s">
        <v>22</v>
      </c>
      <c r="T1" s="96" t="s">
        <v>23</v>
      </c>
      <c r="U1" s="108" t="s">
        <v>24</v>
      </c>
      <c r="V1" s="109" t="s">
        <v>25</v>
      </c>
      <c r="W1" s="109" t="s">
        <v>26</v>
      </c>
      <c r="X1" s="110" t="s">
        <v>27</v>
      </c>
      <c r="Y1" s="108" t="s">
        <v>28</v>
      </c>
      <c r="Z1" s="109" t="s">
        <v>29</v>
      </c>
      <c r="AA1" s="109" t="s">
        <v>30</v>
      </c>
      <c r="AB1" s="111" t="s">
        <v>31</v>
      </c>
      <c r="AC1" s="112" t="s">
        <v>32</v>
      </c>
      <c r="AD1" s="106" t="s">
        <v>33</v>
      </c>
      <c r="AE1" s="107" t="s">
        <v>34</v>
      </c>
      <c r="AF1" s="96" t="s">
        <v>35</v>
      </c>
      <c r="AG1" s="108" t="s">
        <v>36</v>
      </c>
      <c r="AH1" s="109" t="s">
        <v>37</v>
      </c>
      <c r="AI1" s="109" t="s">
        <v>38</v>
      </c>
      <c r="AJ1" s="96" t="s">
        <v>39</v>
      </c>
      <c r="AK1" s="108" t="s">
        <v>40</v>
      </c>
      <c r="AL1" s="109" t="s">
        <v>41</v>
      </c>
      <c r="AM1" s="109" t="s">
        <v>42</v>
      </c>
      <c r="AN1" s="111" t="s">
        <v>43</v>
      </c>
      <c r="AO1" s="112" t="s">
        <v>44</v>
      </c>
      <c r="AP1" s="113" t="s">
        <v>45</v>
      </c>
      <c r="AQ1" s="99" t="s">
        <v>46</v>
      </c>
      <c r="AR1" s="96" t="s">
        <v>47</v>
      </c>
      <c r="AS1" s="114" t="s">
        <v>48</v>
      </c>
      <c r="AT1" s="109" t="s">
        <v>49</v>
      </c>
      <c r="AU1" s="111" t="s">
        <v>50</v>
      </c>
      <c r="AV1" s="96" t="s">
        <v>51</v>
      </c>
      <c r="AW1" s="114" t="s">
        <v>52</v>
      </c>
      <c r="AX1" s="109" t="s">
        <v>53</v>
      </c>
      <c r="AY1" s="115" t="s">
        <v>54</v>
      </c>
      <c r="BC1" s="117"/>
      <c r="BD1" s="118"/>
      <c r="BG1" s="117"/>
      <c r="BH1" s="118"/>
    </row>
    <row r="2" spans="1:54" s="2" customFormat="1" ht="16.5" thickTop="1">
      <c r="A2" s="1"/>
      <c r="D2" s="3"/>
      <c r="E2" s="4"/>
      <c r="F2" s="5"/>
      <c r="G2" s="4"/>
      <c r="H2" s="6"/>
      <c r="I2" s="6"/>
      <c r="K2" s="7"/>
      <c r="L2" s="8"/>
      <c r="M2" s="9"/>
      <c r="O2" s="10"/>
      <c r="P2" s="8"/>
      <c r="Q2" s="11"/>
      <c r="R2" s="12"/>
      <c r="S2" s="13"/>
      <c r="U2" s="8"/>
      <c r="V2" s="8"/>
      <c r="W2" s="8"/>
      <c r="X2" s="14"/>
      <c r="Y2" s="8"/>
      <c r="Z2" s="8"/>
      <c r="AA2" s="8"/>
      <c r="AB2" s="8"/>
      <c r="AC2" s="8"/>
      <c r="AD2" s="12"/>
      <c r="AE2" s="13"/>
      <c r="AG2" s="10"/>
      <c r="AH2" s="8"/>
      <c r="AI2" s="9"/>
      <c r="AK2" s="10"/>
      <c r="AL2" s="8"/>
      <c r="AM2" s="9"/>
      <c r="AN2" s="9"/>
      <c r="AO2" s="15"/>
      <c r="AP2" s="16"/>
      <c r="AQ2" s="17"/>
      <c r="AS2" s="18"/>
      <c r="AT2" s="8"/>
      <c r="AU2" s="9"/>
      <c r="AW2" s="18"/>
      <c r="AX2" s="8"/>
      <c r="AY2" s="19"/>
      <c r="AZ2" s="20"/>
      <c r="BA2" s="20"/>
      <c r="BB2" s="20"/>
    </row>
    <row r="3" spans="1:54" s="23" customFormat="1" ht="15.75">
      <c r="A3" s="21">
        <v>39</v>
      </c>
      <c r="B3" s="22" t="s">
        <v>0</v>
      </c>
      <c r="C3" s="23" t="s">
        <v>1</v>
      </c>
      <c r="D3" s="24">
        <v>1609</v>
      </c>
      <c r="E3" s="25">
        <v>22388350</v>
      </c>
      <c r="F3" s="26"/>
      <c r="G3" s="25">
        <v>514</v>
      </c>
      <c r="H3" s="27">
        <v>0</v>
      </c>
      <c r="I3" s="28">
        <v>0</v>
      </c>
      <c r="J3" s="29">
        <v>3146</v>
      </c>
      <c r="K3" s="30">
        <f aca="true" t="shared" si="0" ref="K3:K9">J3*$H3</f>
        <v>0</v>
      </c>
      <c r="L3" s="31">
        <f aca="true" t="shared" si="1" ref="L3:L9">J3/$G3</f>
        <v>6.120622568093385</v>
      </c>
      <c r="M3" s="32"/>
      <c r="N3" s="29">
        <v>820</v>
      </c>
      <c r="O3" s="33">
        <f aca="true" t="shared" si="2" ref="O3:O9">N3*$I3</f>
        <v>0</v>
      </c>
      <c r="P3" s="31"/>
      <c r="Q3" s="34"/>
      <c r="R3" s="35">
        <v>0</v>
      </c>
      <c r="S3" s="28">
        <v>0</v>
      </c>
      <c r="T3" s="29">
        <v>3190</v>
      </c>
      <c r="U3" s="33">
        <f aca="true" t="shared" si="3" ref="U3:U9">T3*R3</f>
        <v>0</v>
      </c>
      <c r="V3" s="31">
        <f aca="true" t="shared" si="4" ref="V3:V9">T3/$G3</f>
        <v>6.206225680933852</v>
      </c>
      <c r="W3" s="31"/>
      <c r="X3" s="36">
        <v>838</v>
      </c>
      <c r="Y3" s="33">
        <f aca="true" t="shared" si="5" ref="Y3:Y9">X3*S3</f>
        <v>0</v>
      </c>
      <c r="Z3" s="37">
        <f aca="true" t="shared" si="6" ref="Z3:Z9">X3/$G3</f>
        <v>1.6303501945525292</v>
      </c>
      <c r="AA3" s="31"/>
      <c r="AB3" s="31"/>
      <c r="AC3" s="31"/>
      <c r="AD3" s="35">
        <v>0</v>
      </c>
      <c r="AE3" s="28">
        <v>0</v>
      </c>
      <c r="AF3" s="29">
        <v>4081</v>
      </c>
      <c r="AG3" s="33">
        <f aca="true" t="shared" si="7" ref="AG3:AG9">AF3*AD3</f>
        <v>0</v>
      </c>
      <c r="AH3" s="31">
        <f aca="true" t="shared" si="8" ref="AH3:AH9">AF3/$G3</f>
        <v>7.939688715953308</v>
      </c>
      <c r="AI3" s="32"/>
      <c r="AJ3" s="29">
        <v>1171</v>
      </c>
      <c r="AK3" s="33">
        <f aca="true" t="shared" si="9" ref="AK3:AK9">AJ3*$I3</f>
        <v>0</v>
      </c>
      <c r="AL3" s="31">
        <f aca="true" t="shared" si="10" ref="AL3:AL9">AJ3/$G3</f>
        <v>2.2782101167315174</v>
      </c>
      <c r="AM3" s="32"/>
      <c r="AN3" s="32" t="e">
        <f aca="true" t="shared" si="11" ref="AN3:AN9">AG3/AK3</f>
        <v>#DIV/0!</v>
      </c>
      <c r="AO3" s="38" t="e">
        <f aca="true" t="shared" si="12" ref="AO3:AO9">(AG3-K3)/K3</f>
        <v>#DIV/0!</v>
      </c>
      <c r="AP3" s="39"/>
      <c r="AQ3" s="40"/>
      <c r="AR3" s="23">
        <v>4301</v>
      </c>
      <c r="AS3" s="41">
        <f aca="true" t="shared" si="13" ref="AS3:AS9">AR3*$H3</f>
        <v>0</v>
      </c>
      <c r="AT3" s="42">
        <f aca="true" t="shared" si="14" ref="AT3:AT9">AR3/$G3</f>
        <v>8.367704280155642</v>
      </c>
      <c r="AU3" s="43"/>
      <c r="AV3" s="23">
        <v>1217</v>
      </c>
      <c r="AW3" s="41">
        <f aca="true" t="shared" si="15" ref="AW3:AW9">AV3*$AQ3</f>
        <v>0</v>
      </c>
      <c r="AX3" s="42">
        <f aca="true" t="shared" si="16" ref="AX3:AX9">AV3/$G3</f>
        <v>2.367704280155642</v>
      </c>
      <c r="AY3" s="44"/>
      <c r="AZ3"/>
      <c r="BA3"/>
      <c r="BB3"/>
    </row>
    <row r="4" spans="1:54" s="23" customFormat="1" ht="15.75">
      <c r="A4" s="45"/>
      <c r="C4" s="23" t="s">
        <v>1</v>
      </c>
      <c r="D4" s="24">
        <v>1605</v>
      </c>
      <c r="E4" s="25">
        <v>32338300</v>
      </c>
      <c r="F4" s="26"/>
      <c r="G4" s="25">
        <v>742.4</v>
      </c>
      <c r="H4" s="27">
        <v>0</v>
      </c>
      <c r="I4" s="28">
        <v>0</v>
      </c>
      <c r="J4" s="29">
        <v>4005</v>
      </c>
      <c r="K4" s="30">
        <f t="shared" si="0"/>
        <v>0</v>
      </c>
      <c r="L4" s="31">
        <f t="shared" si="1"/>
        <v>5.394665948275862</v>
      </c>
      <c r="M4" s="32"/>
      <c r="N4" s="29">
        <v>1408</v>
      </c>
      <c r="O4" s="33">
        <f t="shared" si="2"/>
        <v>0</v>
      </c>
      <c r="P4" s="31"/>
      <c r="Q4" s="34"/>
      <c r="R4" s="35">
        <v>0</v>
      </c>
      <c r="S4" s="28">
        <v>0</v>
      </c>
      <c r="T4" s="29">
        <v>4061</v>
      </c>
      <c r="U4" s="33">
        <f t="shared" si="3"/>
        <v>0</v>
      </c>
      <c r="V4" s="31">
        <f t="shared" si="4"/>
        <v>5.470096982758621</v>
      </c>
      <c r="W4" s="31"/>
      <c r="X4" s="36">
        <v>1438</v>
      </c>
      <c r="Y4" s="33">
        <f t="shared" si="5"/>
        <v>0</v>
      </c>
      <c r="Z4" s="37">
        <f t="shared" si="6"/>
        <v>1.9369612068965518</v>
      </c>
      <c r="AA4" s="31"/>
      <c r="AB4" s="31"/>
      <c r="AC4" s="31"/>
      <c r="AD4" s="35">
        <v>0</v>
      </c>
      <c r="AE4" s="28">
        <v>0</v>
      </c>
      <c r="AF4" s="29">
        <v>5195</v>
      </c>
      <c r="AG4" s="33">
        <f t="shared" si="7"/>
        <v>0</v>
      </c>
      <c r="AH4" s="31">
        <f t="shared" si="8"/>
        <v>6.997575431034483</v>
      </c>
      <c r="AI4" s="32"/>
      <c r="AJ4" s="29">
        <v>1657</v>
      </c>
      <c r="AK4" s="33">
        <f t="shared" si="9"/>
        <v>0</v>
      </c>
      <c r="AL4" s="31">
        <f t="shared" si="10"/>
        <v>2.2319504310344827</v>
      </c>
      <c r="AM4" s="32"/>
      <c r="AN4" s="32" t="e">
        <f t="shared" si="11"/>
        <v>#DIV/0!</v>
      </c>
      <c r="AO4" s="38" t="e">
        <f t="shared" si="12"/>
        <v>#DIV/0!</v>
      </c>
      <c r="AP4" s="39"/>
      <c r="AQ4" s="40"/>
      <c r="AR4" s="23">
        <v>5475</v>
      </c>
      <c r="AS4" s="41">
        <f t="shared" si="13"/>
        <v>0</v>
      </c>
      <c r="AT4" s="42">
        <f t="shared" si="14"/>
        <v>7.374730603448276</v>
      </c>
      <c r="AU4" s="43"/>
      <c r="AV4" s="23">
        <v>1732</v>
      </c>
      <c r="AW4" s="41">
        <f t="shared" si="15"/>
        <v>0</v>
      </c>
      <c r="AX4" s="42">
        <f t="shared" si="16"/>
        <v>2.3329741379310347</v>
      </c>
      <c r="AY4" s="44"/>
      <c r="AZ4"/>
      <c r="BA4"/>
      <c r="BB4"/>
    </row>
    <row r="5" spans="1:54" s="23" customFormat="1" ht="15.75">
      <c r="A5" s="45"/>
      <c r="C5" s="23" t="s">
        <v>1</v>
      </c>
      <c r="D5" s="24">
        <v>1610</v>
      </c>
      <c r="E5" s="25">
        <v>25186490</v>
      </c>
      <c r="F5" s="26"/>
      <c r="G5" s="25">
        <v>578.2</v>
      </c>
      <c r="H5" s="27">
        <v>0</v>
      </c>
      <c r="I5" s="28">
        <v>0</v>
      </c>
      <c r="J5" s="29">
        <v>4942</v>
      </c>
      <c r="K5" s="30">
        <f t="shared" si="0"/>
        <v>0</v>
      </c>
      <c r="L5" s="31">
        <f t="shared" si="1"/>
        <v>8.547215496368038</v>
      </c>
      <c r="M5" s="32"/>
      <c r="N5" s="29">
        <v>924</v>
      </c>
      <c r="O5" s="33">
        <f t="shared" si="2"/>
        <v>0</v>
      </c>
      <c r="P5" s="31"/>
      <c r="Q5" s="34"/>
      <c r="R5" s="35">
        <v>0</v>
      </c>
      <c r="S5" s="28">
        <v>0</v>
      </c>
      <c r="T5" s="29">
        <v>5010</v>
      </c>
      <c r="U5" s="33">
        <f t="shared" si="3"/>
        <v>0</v>
      </c>
      <c r="V5" s="31">
        <f t="shared" si="4"/>
        <v>8.664821860947768</v>
      </c>
      <c r="W5" s="31"/>
      <c r="X5" s="36">
        <v>944</v>
      </c>
      <c r="Y5" s="33">
        <f t="shared" si="5"/>
        <v>0</v>
      </c>
      <c r="Z5" s="37">
        <f t="shared" si="6"/>
        <v>1.6326530612244896</v>
      </c>
      <c r="AA5" s="31"/>
      <c r="AB5" s="31"/>
      <c r="AC5" s="31"/>
      <c r="AD5" s="35">
        <v>0</v>
      </c>
      <c r="AE5" s="28">
        <v>0</v>
      </c>
      <c r="AF5" s="29">
        <v>6387</v>
      </c>
      <c r="AG5" s="33">
        <f t="shared" si="7"/>
        <v>0</v>
      </c>
      <c r="AH5" s="31">
        <f t="shared" si="8"/>
        <v>11.046350743687304</v>
      </c>
      <c r="AI5" s="32"/>
      <c r="AJ5" s="29">
        <v>1227</v>
      </c>
      <c r="AK5" s="33">
        <f t="shared" si="9"/>
        <v>0</v>
      </c>
      <c r="AL5" s="31">
        <f t="shared" si="10"/>
        <v>2.1221030785195434</v>
      </c>
      <c r="AM5" s="32"/>
      <c r="AN5" s="32" t="e">
        <f t="shared" si="11"/>
        <v>#DIV/0!</v>
      </c>
      <c r="AO5" s="38" t="e">
        <f t="shared" si="12"/>
        <v>#DIV/0!</v>
      </c>
      <c r="AP5" s="39"/>
      <c r="AQ5" s="40"/>
      <c r="AR5" s="23">
        <v>6727</v>
      </c>
      <c r="AS5" s="41">
        <f t="shared" si="13"/>
        <v>0</v>
      </c>
      <c r="AT5" s="42">
        <f t="shared" si="14"/>
        <v>11.634382566585955</v>
      </c>
      <c r="AU5" s="43"/>
      <c r="AV5" s="23">
        <v>1277</v>
      </c>
      <c r="AW5" s="41">
        <f t="shared" si="15"/>
        <v>0</v>
      </c>
      <c r="AX5" s="42">
        <f t="shared" si="16"/>
        <v>2.208578346592874</v>
      </c>
      <c r="AY5" s="44"/>
      <c r="AZ5"/>
      <c r="BA5"/>
      <c r="BB5"/>
    </row>
    <row r="6" spans="1:54" s="23" customFormat="1" ht="15.75">
      <c r="A6" s="45"/>
      <c r="C6" s="23" t="s">
        <v>1</v>
      </c>
      <c r="D6" s="24">
        <v>1604</v>
      </c>
      <c r="E6" s="25">
        <v>10441230</v>
      </c>
      <c r="F6" s="26"/>
      <c r="G6" s="25">
        <v>239.7</v>
      </c>
      <c r="H6" s="46">
        <v>1</v>
      </c>
      <c r="I6" s="47">
        <v>1</v>
      </c>
      <c r="J6" s="29">
        <v>1717</v>
      </c>
      <c r="K6" s="30">
        <f t="shared" si="0"/>
        <v>1717</v>
      </c>
      <c r="L6" s="31">
        <f t="shared" si="1"/>
        <v>7.163120567375887</v>
      </c>
      <c r="M6" s="32"/>
      <c r="N6" s="29">
        <v>568</v>
      </c>
      <c r="O6" s="33">
        <f t="shared" si="2"/>
        <v>568</v>
      </c>
      <c r="P6" s="31"/>
      <c r="Q6" s="34"/>
      <c r="R6" s="48">
        <v>1</v>
      </c>
      <c r="S6" s="49">
        <v>1</v>
      </c>
      <c r="T6" s="50">
        <v>1740</v>
      </c>
      <c r="U6" s="33">
        <f t="shared" si="3"/>
        <v>1740</v>
      </c>
      <c r="V6" s="31">
        <f t="shared" si="4"/>
        <v>7.259073842302879</v>
      </c>
      <c r="W6" s="31"/>
      <c r="X6" s="36">
        <v>580</v>
      </c>
      <c r="Y6" s="33">
        <f t="shared" si="5"/>
        <v>580</v>
      </c>
      <c r="Z6" s="37">
        <f t="shared" si="6"/>
        <v>2.4196912807676263</v>
      </c>
      <c r="AA6" s="31"/>
      <c r="AB6" s="31"/>
      <c r="AC6" s="31"/>
      <c r="AD6" s="48">
        <v>1</v>
      </c>
      <c r="AE6" s="49">
        <v>1</v>
      </c>
      <c r="AF6" s="29">
        <v>2226</v>
      </c>
      <c r="AG6" s="33">
        <f t="shared" si="7"/>
        <v>2226</v>
      </c>
      <c r="AH6" s="31">
        <f t="shared" si="8"/>
        <v>9.286608260325407</v>
      </c>
      <c r="AI6" s="32"/>
      <c r="AJ6" s="29">
        <v>726</v>
      </c>
      <c r="AK6" s="33">
        <f t="shared" si="9"/>
        <v>726</v>
      </c>
      <c r="AL6" s="31">
        <f t="shared" si="10"/>
        <v>3.0287859824780976</v>
      </c>
      <c r="AM6" s="32"/>
      <c r="AN6" s="32">
        <f t="shared" si="11"/>
        <v>3.0661157024793386</v>
      </c>
      <c r="AO6" s="38">
        <f t="shared" si="12"/>
        <v>0.29644729178800233</v>
      </c>
      <c r="AP6" s="51">
        <v>1</v>
      </c>
      <c r="AQ6" s="52">
        <v>1</v>
      </c>
      <c r="AR6" s="23">
        <v>2346</v>
      </c>
      <c r="AS6" s="41">
        <f t="shared" si="13"/>
        <v>2346</v>
      </c>
      <c r="AT6" s="42">
        <f t="shared" si="14"/>
        <v>9.787234042553193</v>
      </c>
      <c r="AU6" s="43"/>
      <c r="AV6" s="23">
        <v>754</v>
      </c>
      <c r="AW6" s="41">
        <f t="shared" si="15"/>
        <v>754</v>
      </c>
      <c r="AX6" s="42">
        <f t="shared" si="16"/>
        <v>3.145598664997914</v>
      </c>
      <c r="AY6" s="44"/>
      <c r="AZ6"/>
      <c r="BA6"/>
      <c r="BB6"/>
    </row>
    <row r="7" spans="1:54" s="23" customFormat="1" ht="15.75">
      <c r="A7" s="45"/>
      <c r="C7" s="23" t="s">
        <v>1</v>
      </c>
      <c r="D7" s="24">
        <v>1603</v>
      </c>
      <c r="E7" s="25">
        <v>20276620</v>
      </c>
      <c r="F7" s="26"/>
      <c r="G7" s="25">
        <v>465.5</v>
      </c>
      <c r="H7" s="27">
        <v>0</v>
      </c>
      <c r="I7" s="28">
        <v>0</v>
      </c>
      <c r="J7" s="29">
        <v>8381</v>
      </c>
      <c r="K7" s="30">
        <f t="shared" si="0"/>
        <v>0</v>
      </c>
      <c r="L7" s="31">
        <f t="shared" si="1"/>
        <v>18.004296455424274</v>
      </c>
      <c r="M7" s="32"/>
      <c r="N7" s="29">
        <v>1242</v>
      </c>
      <c r="O7" s="33">
        <f t="shared" si="2"/>
        <v>0</v>
      </c>
      <c r="P7" s="31"/>
      <c r="Q7" s="34"/>
      <c r="R7" s="35">
        <v>0</v>
      </c>
      <c r="S7" s="28">
        <v>0</v>
      </c>
      <c r="T7" s="50">
        <v>8469</v>
      </c>
      <c r="U7" s="33">
        <f t="shared" si="3"/>
        <v>0</v>
      </c>
      <c r="V7" s="31">
        <f t="shared" si="4"/>
        <v>18.193340494092375</v>
      </c>
      <c r="W7" s="31"/>
      <c r="X7" s="36">
        <v>1296</v>
      </c>
      <c r="Y7" s="33">
        <f t="shared" si="5"/>
        <v>0</v>
      </c>
      <c r="Z7" s="37">
        <f t="shared" si="6"/>
        <v>2.7841031149301827</v>
      </c>
      <c r="AA7" s="31"/>
      <c r="AB7" s="31"/>
      <c r="AC7" s="31"/>
      <c r="AD7" s="35">
        <v>0</v>
      </c>
      <c r="AE7" s="28">
        <v>0</v>
      </c>
      <c r="AF7" s="29">
        <v>10390</v>
      </c>
      <c r="AG7" s="33">
        <f t="shared" si="7"/>
        <v>0</v>
      </c>
      <c r="AH7" s="31">
        <f t="shared" si="8"/>
        <v>22.320085929108487</v>
      </c>
      <c r="AI7" s="32"/>
      <c r="AJ7" s="29">
        <v>1557</v>
      </c>
      <c r="AK7" s="33">
        <f t="shared" si="9"/>
        <v>0</v>
      </c>
      <c r="AL7" s="31">
        <f t="shared" si="10"/>
        <v>3.3447905477980666</v>
      </c>
      <c r="AM7" s="32"/>
      <c r="AN7" s="32" t="e">
        <f t="shared" si="11"/>
        <v>#DIV/0!</v>
      </c>
      <c r="AO7" s="38" t="e">
        <f t="shared" si="12"/>
        <v>#DIV/0!</v>
      </c>
      <c r="AP7" s="39"/>
      <c r="AQ7" s="40"/>
      <c r="AR7" s="23">
        <v>10830</v>
      </c>
      <c r="AS7" s="41">
        <f t="shared" si="13"/>
        <v>0</v>
      </c>
      <c r="AT7" s="42">
        <f t="shared" si="14"/>
        <v>23.26530612244898</v>
      </c>
      <c r="AU7" s="43"/>
      <c r="AV7" s="23">
        <v>1623</v>
      </c>
      <c r="AW7" s="41">
        <f t="shared" si="15"/>
        <v>0</v>
      </c>
      <c r="AX7" s="42">
        <f t="shared" si="16"/>
        <v>3.486573576799141</v>
      </c>
      <c r="AY7" s="44"/>
      <c r="AZ7"/>
      <c r="BA7"/>
      <c r="BB7"/>
    </row>
    <row r="8" spans="1:54" s="23" customFormat="1" ht="15.75">
      <c r="A8" s="45"/>
      <c r="C8" s="23" t="s">
        <v>1</v>
      </c>
      <c r="D8" s="24">
        <v>1612</v>
      </c>
      <c r="E8" s="25">
        <v>22219880</v>
      </c>
      <c r="F8" s="26"/>
      <c r="G8" s="25">
        <v>510.1</v>
      </c>
      <c r="H8" s="27">
        <v>0</v>
      </c>
      <c r="I8" s="28">
        <v>0</v>
      </c>
      <c r="J8" s="29">
        <v>4291</v>
      </c>
      <c r="K8" s="30">
        <f t="shared" si="0"/>
        <v>0</v>
      </c>
      <c r="L8" s="31">
        <f t="shared" si="1"/>
        <v>8.412076063516958</v>
      </c>
      <c r="M8" s="32"/>
      <c r="N8" s="29">
        <v>1185</v>
      </c>
      <c r="O8" s="33">
        <f t="shared" si="2"/>
        <v>0</v>
      </c>
      <c r="P8" s="31"/>
      <c r="Q8" s="34"/>
      <c r="R8" s="35">
        <v>0</v>
      </c>
      <c r="S8" s="28">
        <v>0</v>
      </c>
      <c r="T8" s="50">
        <v>4351</v>
      </c>
      <c r="U8" s="33">
        <f t="shared" si="3"/>
        <v>0</v>
      </c>
      <c r="V8" s="31">
        <f t="shared" si="4"/>
        <v>8.529700058811997</v>
      </c>
      <c r="W8" s="31"/>
      <c r="X8" s="36">
        <v>1306</v>
      </c>
      <c r="Y8" s="33">
        <f t="shared" si="5"/>
        <v>0</v>
      </c>
      <c r="Z8" s="37">
        <f t="shared" si="6"/>
        <v>2.560282297588708</v>
      </c>
      <c r="AA8" s="31"/>
      <c r="AB8" s="31"/>
      <c r="AC8" s="31"/>
      <c r="AD8" s="35">
        <v>0</v>
      </c>
      <c r="AE8" s="28">
        <v>0</v>
      </c>
      <c r="AF8" s="29">
        <v>5566</v>
      </c>
      <c r="AG8" s="33">
        <f t="shared" si="7"/>
        <v>0</v>
      </c>
      <c r="AH8" s="31">
        <f t="shared" si="8"/>
        <v>10.911585963536561</v>
      </c>
      <c r="AI8" s="32"/>
      <c r="AJ8" s="29">
        <v>1451</v>
      </c>
      <c r="AK8" s="33">
        <f t="shared" si="9"/>
        <v>0</v>
      </c>
      <c r="AL8" s="31">
        <f t="shared" si="10"/>
        <v>2.8445402862183884</v>
      </c>
      <c r="AM8" s="32"/>
      <c r="AN8" s="32" t="e">
        <f t="shared" si="11"/>
        <v>#DIV/0!</v>
      </c>
      <c r="AO8" s="38" t="e">
        <f t="shared" si="12"/>
        <v>#DIV/0!</v>
      </c>
      <c r="AP8" s="39"/>
      <c r="AQ8" s="40"/>
      <c r="AR8" s="23">
        <v>5866</v>
      </c>
      <c r="AS8" s="41">
        <f t="shared" si="13"/>
        <v>0</v>
      </c>
      <c r="AT8" s="42">
        <f t="shared" si="14"/>
        <v>11.499705940011761</v>
      </c>
      <c r="AU8" s="43"/>
      <c r="AV8" s="23">
        <v>1512</v>
      </c>
      <c r="AW8" s="41">
        <f t="shared" si="15"/>
        <v>0</v>
      </c>
      <c r="AX8" s="42">
        <f t="shared" si="16"/>
        <v>2.9641246814350124</v>
      </c>
      <c r="AY8" s="44"/>
      <c r="AZ8"/>
      <c r="BA8"/>
      <c r="BB8"/>
    </row>
    <row r="9" spans="1:54" s="23" customFormat="1" ht="15.75">
      <c r="A9" s="45"/>
      <c r="C9" s="23" t="s">
        <v>1</v>
      </c>
      <c r="D9" s="24">
        <v>1590</v>
      </c>
      <c r="E9" s="25">
        <v>29136300</v>
      </c>
      <c r="F9" s="26"/>
      <c r="G9" s="25">
        <v>668.9</v>
      </c>
      <c r="H9" s="27">
        <v>0</v>
      </c>
      <c r="I9" s="28">
        <v>0</v>
      </c>
      <c r="J9" s="29">
        <v>2582</v>
      </c>
      <c r="K9" s="30">
        <f t="shared" si="0"/>
        <v>0</v>
      </c>
      <c r="L9" s="31">
        <f t="shared" si="1"/>
        <v>3.8600687696217673</v>
      </c>
      <c r="M9" s="32"/>
      <c r="N9" s="29">
        <v>541</v>
      </c>
      <c r="O9" s="33">
        <f t="shared" si="2"/>
        <v>0</v>
      </c>
      <c r="P9" s="31"/>
      <c r="Q9" s="34"/>
      <c r="R9" s="35">
        <v>0</v>
      </c>
      <c r="S9" s="28">
        <v>0</v>
      </c>
      <c r="T9" s="50">
        <v>2582</v>
      </c>
      <c r="U9" s="33">
        <f t="shared" si="3"/>
        <v>0</v>
      </c>
      <c r="V9" s="31">
        <f t="shared" si="4"/>
        <v>3.8600687696217673</v>
      </c>
      <c r="W9" s="31"/>
      <c r="X9" s="36">
        <v>549</v>
      </c>
      <c r="Y9" s="33">
        <f t="shared" si="5"/>
        <v>0</v>
      </c>
      <c r="Z9" s="37">
        <f t="shared" si="6"/>
        <v>0.8207504858723277</v>
      </c>
      <c r="AA9" s="31"/>
      <c r="AB9" s="31"/>
      <c r="AC9" s="31"/>
      <c r="AD9" s="35">
        <v>0</v>
      </c>
      <c r="AE9" s="28">
        <v>0</v>
      </c>
      <c r="AF9" s="29">
        <v>3409</v>
      </c>
      <c r="AG9" s="33">
        <f t="shared" si="7"/>
        <v>0</v>
      </c>
      <c r="AH9" s="31">
        <f t="shared" si="8"/>
        <v>5.0964269696516675</v>
      </c>
      <c r="AI9" s="32"/>
      <c r="AJ9" s="29">
        <v>640</v>
      </c>
      <c r="AK9" s="33">
        <f t="shared" si="9"/>
        <v>0</v>
      </c>
      <c r="AL9" s="31">
        <f t="shared" si="10"/>
        <v>0.9567947376289431</v>
      </c>
      <c r="AM9" s="32"/>
      <c r="AN9" s="32" t="e">
        <f t="shared" si="11"/>
        <v>#DIV/0!</v>
      </c>
      <c r="AO9" s="38" t="e">
        <f t="shared" si="12"/>
        <v>#DIV/0!</v>
      </c>
      <c r="AP9" s="39"/>
      <c r="AQ9" s="40"/>
      <c r="AR9" s="23">
        <v>3565</v>
      </c>
      <c r="AS9" s="41">
        <f t="shared" si="13"/>
        <v>0</v>
      </c>
      <c r="AT9" s="42">
        <f t="shared" si="14"/>
        <v>5.329645686948722</v>
      </c>
      <c r="AU9" s="43"/>
      <c r="AV9" s="23">
        <v>642</v>
      </c>
      <c r="AW9" s="41">
        <f t="shared" si="15"/>
        <v>0</v>
      </c>
      <c r="AX9" s="42">
        <f t="shared" si="16"/>
        <v>0.9597847211840336</v>
      </c>
      <c r="AY9" s="44"/>
      <c r="AZ9"/>
      <c r="BA9"/>
      <c r="BB9"/>
    </row>
    <row r="10" spans="1:54" s="23" customFormat="1" ht="15.75">
      <c r="A10" s="45"/>
      <c r="D10" s="24"/>
      <c r="E10" s="25"/>
      <c r="F10" s="26"/>
      <c r="G10" s="25"/>
      <c r="H10" s="53"/>
      <c r="I10" s="54"/>
      <c r="J10" s="29"/>
      <c r="K10" s="30"/>
      <c r="L10" s="31"/>
      <c r="M10" s="32"/>
      <c r="N10" s="29"/>
      <c r="O10" s="33"/>
      <c r="P10" s="31"/>
      <c r="Q10" s="34"/>
      <c r="R10" s="55"/>
      <c r="S10" s="56"/>
      <c r="T10" s="29"/>
      <c r="U10" s="31"/>
      <c r="V10" s="31"/>
      <c r="W10" s="31"/>
      <c r="X10" s="36"/>
      <c r="Y10" s="31"/>
      <c r="Z10" s="31"/>
      <c r="AA10" s="31"/>
      <c r="AB10" s="31"/>
      <c r="AC10" s="31"/>
      <c r="AD10" s="55"/>
      <c r="AE10" s="56"/>
      <c r="AF10" s="29"/>
      <c r="AG10" s="33"/>
      <c r="AH10" s="31"/>
      <c r="AI10" s="32"/>
      <c r="AJ10" s="29"/>
      <c r="AK10" s="33"/>
      <c r="AL10" s="31"/>
      <c r="AM10" s="32"/>
      <c r="AN10" s="32"/>
      <c r="AO10" s="38"/>
      <c r="AP10" s="57"/>
      <c r="AQ10" s="58"/>
      <c r="AS10" s="41"/>
      <c r="AT10" s="42"/>
      <c r="AU10" s="43"/>
      <c r="AW10" s="41"/>
      <c r="AX10" s="42"/>
      <c r="AY10" s="44"/>
      <c r="AZ10"/>
      <c r="BA10"/>
      <c r="BB10"/>
    </row>
    <row r="11" spans="1:51" s="60" customFormat="1" ht="15.75">
      <c r="A11" s="59"/>
      <c r="B11" s="60" t="s">
        <v>2</v>
      </c>
      <c r="D11" s="61"/>
      <c r="F11" s="62">
        <f>$G11/640</f>
        <v>5.810625</v>
      </c>
      <c r="G11" s="60">
        <f>SUM(G3:G9)</f>
        <v>3718.8</v>
      </c>
      <c r="H11" s="63"/>
      <c r="I11" s="64"/>
      <c r="J11" s="65">
        <f>SUM(J3:J9)</f>
        <v>29064</v>
      </c>
      <c r="K11" s="66">
        <f>SUM(K3:K9)</f>
        <v>1717</v>
      </c>
      <c r="L11" s="67">
        <f>J11/$G11</f>
        <v>7.81542433042917</v>
      </c>
      <c r="M11" s="68">
        <f>K11/$G13</f>
        <v>1.2160056657223797</v>
      </c>
      <c r="N11" s="65">
        <f>SUM(N3:N9)</f>
        <v>6688</v>
      </c>
      <c r="O11" s="66">
        <f>SUM(O3:O9)</f>
        <v>568</v>
      </c>
      <c r="P11" s="67">
        <f>N11/$G11</f>
        <v>1.798429600946542</v>
      </c>
      <c r="Q11" s="69">
        <f>O11/G13</f>
        <v>0.40226628895184136</v>
      </c>
      <c r="R11" s="70"/>
      <c r="S11" s="71"/>
      <c r="T11" s="72">
        <f>SUM(T3:T10)</f>
        <v>29403</v>
      </c>
      <c r="U11" s="73">
        <f>SUM(U3:U10)</f>
        <v>1740</v>
      </c>
      <c r="V11" s="72">
        <f>SUM(V3:V10)</f>
        <v>58.18332768946926</v>
      </c>
      <c r="W11" s="68">
        <f>U11/$G13</f>
        <v>1.2322946175637395</v>
      </c>
      <c r="X11" s="72">
        <f>SUM(X3:X10)</f>
        <v>6951</v>
      </c>
      <c r="Y11" s="72">
        <f>SUM(Y3:Y9)</f>
        <v>580</v>
      </c>
      <c r="Z11" s="67">
        <f>X11/G11</f>
        <v>1.8691513391416585</v>
      </c>
      <c r="AA11" s="68">
        <f>Y11/G13</f>
        <v>0.41076487252124644</v>
      </c>
      <c r="AB11" s="67"/>
      <c r="AC11" s="67"/>
      <c r="AD11" s="70"/>
      <c r="AE11" s="71"/>
      <c r="AF11" s="65">
        <f>SUM(AF3:AF9)</f>
        <v>37254</v>
      </c>
      <c r="AG11" s="66">
        <f>SUM(AG3:AG10)</f>
        <v>2226</v>
      </c>
      <c r="AH11" s="67">
        <f>AF11/$G11</f>
        <v>10.017747660535656</v>
      </c>
      <c r="AI11" s="68">
        <f>AG11/$G13</f>
        <v>1.5764872521246458</v>
      </c>
      <c r="AJ11" s="65">
        <f>SUM(AJ3:AJ9)</f>
        <v>8429</v>
      </c>
      <c r="AK11" s="66">
        <f>SUM(AK3:AK9)</f>
        <v>726</v>
      </c>
      <c r="AL11" s="67">
        <f>AJ11/$G11</f>
        <v>2.2665913735613636</v>
      </c>
      <c r="AM11" s="68">
        <f>AK11/$G13</f>
        <v>0.5141643059490085</v>
      </c>
      <c r="AN11" s="68">
        <f>SUM(AG11/AK11)</f>
        <v>3.0661157024793386</v>
      </c>
      <c r="AO11" s="74">
        <f>SUM(AG11-K11)/K11</f>
        <v>0.29644729178800233</v>
      </c>
      <c r="AP11" s="75"/>
      <c r="AQ11" s="76"/>
      <c r="AR11" s="60">
        <f>SUM(AR3:AR9)</f>
        <v>39110</v>
      </c>
      <c r="AS11" s="77">
        <f>SUM(AS3:AS9)</f>
        <v>2346</v>
      </c>
      <c r="AT11" s="62">
        <f>AR11/$G11</f>
        <v>10.516833387114122</v>
      </c>
      <c r="AU11" s="78">
        <f>AS11/$G13</f>
        <v>1.661473087818697</v>
      </c>
      <c r="AV11" s="60">
        <f>SUM(AV3:AV9)</f>
        <v>8757</v>
      </c>
      <c r="AW11" s="77">
        <f>SUM(AW3:AW9)</f>
        <v>754</v>
      </c>
      <c r="AX11" s="62">
        <f>AV11/$G11</f>
        <v>2.3547918683446274</v>
      </c>
      <c r="AY11" s="79">
        <f>AW11/$G13</f>
        <v>0.5339943342776204</v>
      </c>
    </row>
    <row r="12" spans="1:54" s="23" customFormat="1" ht="15.75">
      <c r="A12" s="45"/>
      <c r="D12" s="24"/>
      <c r="E12" s="25"/>
      <c r="F12" s="26"/>
      <c r="G12" s="25"/>
      <c r="H12" s="53"/>
      <c r="I12" s="54"/>
      <c r="J12" s="29"/>
      <c r="K12" s="30"/>
      <c r="L12" s="31"/>
      <c r="M12" s="32"/>
      <c r="N12" s="29"/>
      <c r="O12" s="33"/>
      <c r="P12" s="31"/>
      <c r="Q12" s="34"/>
      <c r="R12" s="55"/>
      <c r="S12" s="56"/>
      <c r="T12" s="29"/>
      <c r="U12" s="31"/>
      <c r="V12" s="31"/>
      <c r="W12" s="31"/>
      <c r="X12" s="36"/>
      <c r="Y12" s="31"/>
      <c r="Z12" s="31"/>
      <c r="AA12" s="31"/>
      <c r="AB12" s="31"/>
      <c r="AC12" s="31"/>
      <c r="AD12" s="55"/>
      <c r="AE12" s="56"/>
      <c r="AF12" s="29"/>
      <c r="AG12" s="33"/>
      <c r="AH12" s="31"/>
      <c r="AI12" s="32"/>
      <c r="AJ12" s="29"/>
      <c r="AK12" s="33"/>
      <c r="AL12" s="31"/>
      <c r="AM12" s="32"/>
      <c r="AN12" s="32"/>
      <c r="AO12" s="38"/>
      <c r="AP12" s="57"/>
      <c r="AQ12" s="58"/>
      <c r="AS12" s="41"/>
      <c r="AT12" s="42"/>
      <c r="AU12" s="32"/>
      <c r="AW12" s="41"/>
      <c r="AX12" s="42"/>
      <c r="AY12" s="44"/>
      <c r="AZ12"/>
      <c r="BA12"/>
      <c r="BB12"/>
    </row>
    <row r="13" spans="1:51" s="22" customFormat="1" ht="15.75">
      <c r="A13" s="45"/>
      <c r="B13" s="22" t="s">
        <v>3</v>
      </c>
      <c r="D13" s="80"/>
      <c r="E13" s="81"/>
      <c r="F13" s="82">
        <v>2.2</v>
      </c>
      <c r="G13" s="81">
        <v>1412</v>
      </c>
      <c r="H13" s="83"/>
      <c r="I13" s="84"/>
      <c r="K13" s="85">
        <v>21453</v>
      </c>
      <c r="L13" s="86">
        <v>15.2</v>
      </c>
      <c r="M13" s="86"/>
      <c r="N13" s="85">
        <v>1835</v>
      </c>
      <c r="O13" s="87"/>
      <c r="P13" s="86">
        <v>1.3</v>
      </c>
      <c r="Q13" s="88"/>
      <c r="R13" s="89"/>
      <c r="S13" s="90"/>
      <c r="U13" s="86"/>
      <c r="V13" s="86"/>
      <c r="W13" s="86"/>
      <c r="X13" s="87"/>
      <c r="Y13" s="86"/>
      <c r="Z13" s="86"/>
      <c r="AA13" s="86"/>
      <c r="AB13" s="86"/>
      <c r="AC13" s="86"/>
      <c r="AD13" s="89"/>
      <c r="AE13" s="90"/>
      <c r="AG13" s="85">
        <v>25614</v>
      </c>
      <c r="AI13" s="86">
        <v>18.1</v>
      </c>
      <c r="AJ13" s="85">
        <v>2061</v>
      </c>
      <c r="AK13" s="87"/>
      <c r="AM13" s="86">
        <v>1.5</v>
      </c>
      <c r="AN13" s="86">
        <v>12.4</v>
      </c>
      <c r="AO13" s="91">
        <v>0.194</v>
      </c>
      <c r="AP13" s="92"/>
      <c r="AQ13" s="83"/>
      <c r="AT13" s="93"/>
      <c r="AU13" s="93"/>
      <c r="AX13" s="93"/>
      <c r="AY13" s="9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2005-11-30T20:09:07Z</dcterms:created>
  <dcterms:modified xsi:type="dcterms:W3CDTF">2005-12-07T16:28:43Z</dcterms:modified>
  <cp:category/>
  <cp:version/>
  <cp:contentType/>
  <cp:contentStatus/>
</cp:coreProperties>
</file>