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75" windowWidth="14850" windowHeight="11640" activeTab="0"/>
  </bookViews>
  <sheets>
    <sheet name="Unspent" sheetId="1" r:id="rId1"/>
    <sheet name="All Grants 02-06" sheetId="2" r:id="rId2"/>
  </sheets>
  <definedNames>
    <definedName name="_xlnm.Print_Area" localSheetId="1">'All Grants 02-06'!$A$1:$K$34</definedName>
  </definedNames>
  <calcPr fullCalcOnLoad="1"/>
</workbook>
</file>

<file path=xl/comments2.xml><?xml version="1.0" encoding="utf-8"?>
<comments xmlns="http://schemas.openxmlformats.org/spreadsheetml/2006/main">
  <authors>
    <author>MaddenC</author>
  </authors>
  <commentList>
    <comment ref="I14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Includes Baltimore UASI area as well!!</t>
        </r>
      </text>
    </comment>
    <comment ref="E14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Direct grant to WMATA</t>
        </r>
      </text>
    </comment>
    <comment ref="F14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Part of the 05 UASI program.  All for WMATA</t>
        </r>
      </text>
    </comment>
    <comment ref="F8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14,610,000
</t>
        </r>
      </text>
    </comment>
    <comment ref="F9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4,335,000</t>
        </r>
      </text>
    </comment>
    <comment ref="I10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125,107
</t>
        </r>
      </text>
    </comment>
    <comment ref="D10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182,428</t>
        </r>
      </text>
    </comment>
    <comment ref="F10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303,000</t>
        </r>
      </text>
    </comment>
    <comment ref="F7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29,301,502</t>
        </r>
      </text>
    </comment>
    <comment ref="H18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1,552,473</t>
        </r>
      </text>
    </comment>
    <comment ref="H29" authorId="0">
      <text>
        <r>
          <rPr>
            <b/>
            <sz val="8"/>
            <rFont val="Tahoma"/>
            <family val="0"/>
          </rPr>
          <t>MaddenC:</t>
        </r>
        <r>
          <rPr>
            <sz val="8"/>
            <rFont val="Tahoma"/>
            <family val="0"/>
          </rPr>
          <t xml:space="preserve">
1,999,999 - the fire grant support website shows a different number, $1 Million lower.</t>
        </r>
      </text>
    </comment>
  </commentList>
</comments>
</file>

<file path=xl/sharedStrings.xml><?xml version="1.0" encoding="utf-8"?>
<sst xmlns="http://schemas.openxmlformats.org/spreadsheetml/2006/main" count="109" uniqueCount="69">
  <si>
    <t>FY 2003</t>
  </si>
  <si>
    <t>FY 2004</t>
  </si>
  <si>
    <t>FY 2005</t>
  </si>
  <si>
    <t>FY 2006</t>
  </si>
  <si>
    <t>Grant Name</t>
  </si>
  <si>
    <t>NCR Urban Area Security Initiative (UASI)</t>
  </si>
  <si>
    <t>State Homeland Security Program (SHSP)</t>
  </si>
  <si>
    <t>Law Enforcement Terrorism Prevention Program (LETPP)</t>
  </si>
  <si>
    <t>Buffer Zone Protection Program (BZPP)</t>
  </si>
  <si>
    <t>Emergency Management Performance Grant (EMPG)</t>
  </si>
  <si>
    <t>TOTALS</t>
  </si>
  <si>
    <t>Intra-City Bus Security Program</t>
  </si>
  <si>
    <t>FY 2007</t>
  </si>
  <si>
    <t>D.C. or NCR?</t>
  </si>
  <si>
    <t>NCR</t>
  </si>
  <si>
    <t>D.C.</t>
  </si>
  <si>
    <t>UASI - NonProfit Security Grant</t>
  </si>
  <si>
    <t>Homeland Security Grant Program (HSGP)</t>
  </si>
  <si>
    <t>Infrastructure Protection Program (IPP)</t>
  </si>
  <si>
    <t>Citizen Corps Program (CCP)</t>
  </si>
  <si>
    <t>Transit Security Grant Program (TSGP)</t>
  </si>
  <si>
    <t>HSGP sub-total</t>
  </si>
  <si>
    <t>IPP sub-total</t>
  </si>
  <si>
    <t>TBD</t>
  </si>
  <si>
    <t>FY 2002</t>
  </si>
  <si>
    <t>State Domestic Preparedness Program (CFDA # 16.007)</t>
  </si>
  <si>
    <t>Assistance to Firefighters Grant</t>
  </si>
  <si>
    <t>SAFER Grant</t>
  </si>
  <si>
    <t>Fire Prevention &amp; Safety Grant</t>
  </si>
  <si>
    <t>D.C. fire depts.</t>
  </si>
  <si>
    <t>Assistance to Firefighters Grants</t>
  </si>
  <si>
    <t>EMPG Terrorism</t>
  </si>
  <si>
    <t>EOC phase I risk assessment</t>
  </si>
  <si>
    <t>EOC physical modifications</t>
  </si>
  <si>
    <t>Emergency Operations Planning</t>
  </si>
  <si>
    <t>DHS Reported D.C. Grants Received  vs. Spending</t>
  </si>
  <si>
    <t>TSA Port Security Grant Program</t>
  </si>
  <si>
    <t>D.C. fire safety organizations</t>
  </si>
  <si>
    <t>Spending Deadline</t>
  </si>
  <si>
    <t>Grant Category</t>
  </si>
  <si>
    <t>Award Amount</t>
  </si>
  <si>
    <t>varies by year</t>
  </si>
  <si>
    <t>Transit</t>
  </si>
  <si>
    <t>Remaining Amount unspent</t>
  </si>
  <si>
    <t>HSGP</t>
  </si>
  <si>
    <t>BZPP</t>
  </si>
  <si>
    <t>EMPG</t>
  </si>
  <si>
    <t>Percentage of total Grants</t>
  </si>
  <si>
    <t>2008 to 2009</t>
  </si>
  <si>
    <t xml:space="preserve">Grants NOT controlled by D.C. or NCR SAA (Assistance to Firefighters) </t>
  </si>
  <si>
    <t>DHS Reported 2002 to 2007 grants received</t>
  </si>
  <si>
    <t>DHS Reported Amount Unspent</t>
  </si>
  <si>
    <t>FY 2002 Total</t>
  </si>
  <si>
    <t>FY 2003 Total</t>
  </si>
  <si>
    <t>FY 2004 Total</t>
  </si>
  <si>
    <t>FY 2005 Total</t>
  </si>
  <si>
    <t>FY 2006 Total</t>
  </si>
  <si>
    <t>FY 2007 Total</t>
  </si>
  <si>
    <t>Assistance to Firefighters Grants TOTALS</t>
  </si>
  <si>
    <t>02 to 07 TOTAL</t>
  </si>
  <si>
    <t>FY 2006 Grants (HSGP, Transit, BZPP, EMPG)</t>
  </si>
  <si>
    <t>FY 2007 Grants (Transit, BZPP, EMPG) already announced</t>
  </si>
  <si>
    <t>FY 2002 - 2007 All Grants Summary</t>
  </si>
  <si>
    <t>DHS Reported Grant TOTALS for D.C. and the National Capital Region</t>
  </si>
  <si>
    <t>Below is a listing of some of the grants that were included as part of the DHS reported Awarded / Unspent Homeland Security grant funding to D.C. and the National Capital Region.  The following grants are unspent for several reasons: they may have time left in their period of performance; they may have been awarded so recently that we don't yet have authority to draw down funds; they may also be awards directly to local agencies or to non-governmental entities over whom the SAA has no control or visibility.</t>
  </si>
  <si>
    <t xml:space="preserve">Percent unspent of FY 2002 to FY 2005 grants.  Only FY 05 is still open.  </t>
  </si>
  <si>
    <t>Extended to 2008</t>
  </si>
  <si>
    <t>Most of the FY 2005 grants were extended for a full year, to March of 2008.  The Transit Grants have until December of 2007, and are on track to be fully expended.</t>
  </si>
  <si>
    <t>FY 2005 Grants (HSGP, Transit, BZPP, EMPG)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</si>
</sst>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?_);_(@_)"/>
    <numFmt numFmtId="166" formatCode="[$-409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90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ck"/>
      <top style="medium"/>
      <bottom style="thin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ck"/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thick"/>
      <right style="thick"/>
      <top style="thin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thin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2" fontId="0" fillId="0" borderId="4" xfId="0" applyNumberFormat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0" fillId="0" borderId="6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center" vertical="center" textRotation="90" wrapText="1"/>
    </xf>
    <xf numFmtId="42" fontId="0" fillId="0" borderId="9" xfId="0" applyNumberFormat="1" applyFill="1" applyBorder="1" applyAlignment="1">
      <alignment vertical="center"/>
    </xf>
    <xf numFmtId="0" fontId="0" fillId="3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2" fontId="0" fillId="3" borderId="15" xfId="0" applyNumberFormat="1" applyFill="1" applyBorder="1" applyAlignment="1">
      <alignment horizontal="left" vertical="center"/>
    </xf>
    <xf numFmtId="42" fontId="0" fillId="3" borderId="15" xfId="0" applyNumberFormat="1" applyFill="1" applyBorder="1" applyAlignment="1">
      <alignment vertical="center"/>
    </xf>
    <xf numFmtId="42" fontId="0" fillId="0" borderId="16" xfId="0" applyNumberFormat="1" applyFont="1" applyFill="1" applyBorder="1" applyAlignment="1">
      <alignment horizontal="left" vertical="center"/>
    </xf>
    <xf numFmtId="42" fontId="0" fillId="0" borderId="17" xfId="0" applyNumberFormat="1" applyFont="1" applyFill="1" applyBorder="1" applyAlignment="1">
      <alignment horizontal="left" vertical="center"/>
    </xf>
    <xf numFmtId="42" fontId="0" fillId="0" borderId="16" xfId="0" applyNumberFormat="1" applyFill="1" applyBorder="1" applyAlignment="1">
      <alignment vertical="center"/>
    </xf>
    <xf numFmtId="42" fontId="0" fillId="0" borderId="17" xfId="0" applyNumberFormat="1" applyFill="1" applyBorder="1" applyAlignment="1">
      <alignment vertical="center"/>
    </xf>
    <xf numFmtId="42" fontId="0" fillId="0" borderId="18" xfId="0" applyNumberFormat="1" applyFill="1" applyBorder="1" applyAlignment="1">
      <alignment horizontal="left" vertical="center"/>
    </xf>
    <xf numFmtId="42" fontId="0" fillId="0" borderId="18" xfId="0" applyNumberFormat="1" applyFill="1" applyBorder="1" applyAlignment="1">
      <alignment vertical="center"/>
    </xf>
    <xf numFmtId="42" fontId="0" fillId="0" borderId="17" xfId="0" applyNumberFormat="1" applyFill="1" applyBorder="1" applyAlignment="1">
      <alignment horizontal="left" vertical="center"/>
    </xf>
    <xf numFmtId="0" fontId="0" fillId="3" borderId="19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42" fontId="0" fillId="3" borderId="21" xfId="0" applyNumberFormat="1" applyFill="1" applyBorder="1" applyAlignment="1">
      <alignment horizontal="left" vertical="center"/>
    </xf>
    <xf numFmtId="42" fontId="0" fillId="3" borderId="22" xfId="0" applyNumberFormat="1" applyFill="1" applyBorder="1" applyAlignment="1">
      <alignment horizontal="left" vertical="center"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42" fontId="0" fillId="0" borderId="25" xfId="0" applyNumberFormat="1" applyBorder="1" applyAlignment="1">
      <alignment horizontal="left" vertical="center"/>
    </xf>
    <xf numFmtId="42" fontId="0" fillId="0" borderId="26" xfId="0" applyNumberFormat="1" applyBorder="1" applyAlignment="1">
      <alignment horizontal="left" vertical="center"/>
    </xf>
    <xf numFmtId="42" fontId="0" fillId="0" borderId="27" xfId="0" applyNumberFormat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2" fontId="0" fillId="0" borderId="30" xfId="0" applyNumberFormat="1" applyFill="1" applyBorder="1" applyAlignment="1">
      <alignment horizontal="center" vertical="center"/>
    </xf>
    <xf numFmtId="42" fontId="0" fillId="0" borderId="31" xfId="0" applyNumberFormat="1" applyFill="1" applyBorder="1" applyAlignment="1">
      <alignment horizontal="center" vertical="center"/>
    </xf>
    <xf numFmtId="42" fontId="0" fillId="0" borderId="32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5" fontId="0" fillId="0" borderId="9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wrapText="1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 wrapText="1"/>
    </xf>
    <xf numFmtId="42" fontId="0" fillId="0" borderId="31" xfId="0" applyNumberFormat="1" applyFill="1" applyBorder="1" applyAlignment="1">
      <alignment horizontal="left" vertical="center"/>
    </xf>
    <xf numFmtId="42" fontId="0" fillId="0" borderId="16" xfId="0" applyNumberFormat="1" applyFill="1" applyBorder="1" applyAlignment="1">
      <alignment horizontal="left" vertical="center"/>
    </xf>
    <xf numFmtId="42" fontId="0" fillId="0" borderId="36" xfId="0" applyNumberFormat="1" applyFont="1" applyFill="1" applyBorder="1" applyAlignment="1">
      <alignment horizontal="left" vertical="center"/>
    </xf>
    <xf numFmtId="42" fontId="0" fillId="0" borderId="37" xfId="0" applyNumberFormat="1" applyBorder="1" applyAlignment="1">
      <alignment horizontal="left" vertical="center"/>
    </xf>
    <xf numFmtId="42" fontId="0" fillId="0" borderId="38" xfId="0" applyNumberFormat="1" applyFill="1" applyBorder="1" applyAlignment="1">
      <alignment vertical="center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42" fontId="0" fillId="0" borderId="43" xfId="0" applyNumberFormat="1" applyFill="1" applyBorder="1" applyAlignment="1">
      <alignment horizontal="left" vertical="center"/>
    </xf>
    <xf numFmtId="42" fontId="0" fillId="0" borderId="36" xfId="0" applyNumberFormat="1" applyFill="1" applyBorder="1" applyAlignment="1">
      <alignment horizontal="left" vertical="center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42" fontId="0" fillId="0" borderId="17" xfId="0" applyNumberFormat="1" applyBorder="1" applyAlignment="1">
      <alignment vertical="center"/>
    </xf>
    <xf numFmtId="42" fontId="0" fillId="0" borderId="46" xfId="0" applyNumberFormat="1" applyBorder="1" applyAlignment="1">
      <alignment horizontal="left" vertical="center"/>
    </xf>
    <xf numFmtId="42" fontId="0" fillId="4" borderId="38" xfId="0" applyNumberFormat="1" applyFill="1" applyBorder="1" applyAlignment="1">
      <alignment horizontal="left" vertical="center"/>
    </xf>
    <xf numFmtId="42" fontId="0" fillId="4" borderId="38" xfId="0" applyNumberFormat="1" applyFill="1" applyBorder="1" applyAlignment="1">
      <alignment vertical="center"/>
    </xf>
    <xf numFmtId="42" fontId="0" fillId="0" borderId="16" xfId="0" applyNumberFormat="1" applyBorder="1" applyAlignment="1">
      <alignment vertical="center"/>
    </xf>
    <xf numFmtId="42" fontId="0" fillId="0" borderId="43" xfId="0" applyNumberFormat="1" applyBorder="1" applyAlignment="1">
      <alignment horizontal="left" vertical="center"/>
    </xf>
    <xf numFmtId="42" fontId="0" fillId="0" borderId="33" xfId="0" applyNumberFormat="1" applyFill="1" applyBorder="1" applyAlignment="1">
      <alignment horizontal="left" vertical="center"/>
    </xf>
    <xf numFmtId="42" fontId="0" fillId="0" borderId="33" xfId="0" applyNumberFormat="1" applyFill="1" applyBorder="1" applyAlignment="1">
      <alignment vertical="center"/>
    </xf>
    <xf numFmtId="42" fontId="0" fillId="4" borderId="33" xfId="0" applyNumberFormat="1" applyFill="1" applyBorder="1" applyAlignment="1">
      <alignment horizontal="left" vertical="center"/>
    </xf>
    <xf numFmtId="42" fontId="0" fillId="0" borderId="30" xfId="0" applyNumberFormat="1" applyBorder="1" applyAlignment="1">
      <alignment horizontal="center" vertical="center"/>
    </xf>
    <xf numFmtId="5" fontId="0" fillId="0" borderId="47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2" fontId="0" fillId="0" borderId="46" xfId="0" applyNumberFormat="1" applyFill="1" applyBorder="1" applyAlignment="1">
      <alignment horizontal="left" vertical="center"/>
    </xf>
    <xf numFmtId="42" fontId="0" fillId="3" borderId="48" xfId="0" applyNumberFormat="1" applyFill="1" applyBorder="1" applyAlignment="1">
      <alignment vertical="center"/>
    </xf>
    <xf numFmtId="42" fontId="0" fillId="0" borderId="49" xfId="0" applyNumberFormat="1" applyBorder="1" applyAlignment="1">
      <alignment horizontal="left" vertical="center"/>
    </xf>
    <xf numFmtId="42" fontId="0" fillId="3" borderId="48" xfId="0" applyNumberFormat="1" applyFill="1" applyBorder="1" applyAlignment="1">
      <alignment horizontal="left" vertical="center"/>
    </xf>
    <xf numFmtId="42" fontId="0" fillId="0" borderId="37" xfId="0" applyNumberFormat="1" applyFill="1" applyBorder="1" applyAlignment="1">
      <alignment horizontal="left" vertical="center"/>
    </xf>
    <xf numFmtId="42" fontId="0" fillId="0" borderId="4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2" fontId="0" fillId="0" borderId="18" xfId="0" applyNumberFormat="1" applyBorder="1" applyAlignment="1">
      <alignment horizontal="right" vertical="center" wrapText="1"/>
    </xf>
    <xf numFmtId="42" fontId="0" fillId="0" borderId="16" xfId="0" applyNumberFormat="1" applyBorder="1" applyAlignment="1">
      <alignment horizontal="right" vertical="center" wrapText="1"/>
    </xf>
    <xf numFmtId="42" fontId="0" fillId="0" borderId="6" xfId="0" applyNumberFormat="1" applyFont="1" applyFill="1" applyBorder="1" applyAlignment="1">
      <alignment horizontal="right" vertical="center" wrapText="1"/>
    </xf>
    <xf numFmtId="42" fontId="0" fillId="0" borderId="17" xfId="0" applyNumberFormat="1" applyBorder="1" applyAlignment="1">
      <alignment horizontal="right" vertical="center" wrapText="1"/>
    </xf>
    <xf numFmtId="42" fontId="0" fillId="3" borderId="10" xfId="0" applyNumberFormat="1" applyFill="1" applyBorder="1" applyAlignment="1">
      <alignment horizontal="right" vertical="center" wrapText="1"/>
    </xf>
    <xf numFmtId="42" fontId="0" fillId="0" borderId="16" xfId="0" applyNumberFormat="1" applyFill="1" applyBorder="1" applyAlignment="1">
      <alignment horizontal="right" vertical="center" wrapText="1"/>
    </xf>
    <xf numFmtId="42" fontId="0" fillId="3" borderId="20" xfId="0" applyNumberFormat="1" applyFill="1" applyBorder="1" applyAlignment="1">
      <alignment horizontal="right" vertical="center" wrapText="1"/>
    </xf>
    <xf numFmtId="42" fontId="0" fillId="4" borderId="6" xfId="0" applyNumberFormat="1" applyFill="1" applyBorder="1" applyAlignment="1">
      <alignment horizontal="right" vertical="center" wrapText="1"/>
    </xf>
    <xf numFmtId="42" fontId="0" fillId="0" borderId="17" xfId="0" applyNumberForma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2" fontId="0" fillId="0" borderId="31" xfId="0" applyNumberFormat="1" applyBorder="1" applyAlignment="1">
      <alignment horizontal="center" vertical="center"/>
    </xf>
    <xf numFmtId="42" fontId="0" fillId="0" borderId="0" xfId="0" applyNumberFormat="1" applyAlignment="1">
      <alignment vertical="center"/>
    </xf>
    <xf numFmtId="17" fontId="0" fillId="0" borderId="0" xfId="0" applyNumberForma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5" fontId="0" fillId="0" borderId="0" xfId="0" applyNumberFormat="1" applyAlignment="1">
      <alignment horizontal="center"/>
    </xf>
    <xf numFmtId="42" fontId="3" fillId="0" borderId="50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42" fontId="0" fillId="0" borderId="9" xfId="0" applyNumberFormat="1" applyFill="1" applyBorder="1" applyAlignment="1">
      <alignment horizontal="left" vertical="center"/>
    </xf>
    <xf numFmtId="42" fontId="0" fillId="0" borderId="30" xfId="0" applyNumberFormat="1" applyFill="1" applyBorder="1" applyAlignment="1">
      <alignment horizontal="left" vertical="center"/>
    </xf>
    <xf numFmtId="42" fontId="0" fillId="0" borderId="33" xfId="0" applyNumberFormat="1" applyFont="1" applyFill="1" applyBorder="1" applyAlignment="1">
      <alignment horizontal="left" vertical="center"/>
    </xf>
    <xf numFmtId="42" fontId="0" fillId="0" borderId="18" xfId="0" applyNumberFormat="1" applyFill="1" applyBorder="1" applyAlignment="1">
      <alignment horizontal="right" vertical="center" wrapText="1"/>
    </xf>
    <xf numFmtId="42" fontId="0" fillId="0" borderId="9" xfId="0" applyNumberFormat="1" applyFill="1" applyBorder="1" applyAlignment="1">
      <alignment horizontal="right" vertical="center" wrapText="1"/>
    </xf>
    <xf numFmtId="42" fontId="0" fillId="0" borderId="6" xfId="0" applyNumberFormat="1" applyFill="1" applyBorder="1" applyAlignment="1">
      <alignment horizontal="right" vertical="center" wrapText="1"/>
    </xf>
    <xf numFmtId="42" fontId="0" fillId="0" borderId="9" xfId="0" applyNumberFormat="1" applyFill="1" applyBorder="1" applyAlignment="1">
      <alignment horizontal="left" vertical="center" wrapText="1"/>
    </xf>
    <xf numFmtId="5" fontId="0" fillId="0" borderId="33" xfId="0" applyNumberFormat="1" applyFill="1" applyBorder="1" applyAlignment="1">
      <alignment horizontal="right" vertical="center"/>
    </xf>
    <xf numFmtId="0" fontId="0" fillId="0" borderId="51" xfId="0" applyFill="1" applyBorder="1" applyAlignment="1">
      <alignment horizontal="left" wrapText="1"/>
    </xf>
    <xf numFmtId="0" fontId="0" fillId="0" borderId="52" xfId="0" applyBorder="1" applyAlignment="1">
      <alignment wrapText="1"/>
    </xf>
    <xf numFmtId="42" fontId="0" fillId="0" borderId="52" xfId="0" applyNumberFormat="1" applyFill="1" applyBorder="1" applyAlignment="1">
      <alignment vertical="center"/>
    </xf>
    <xf numFmtId="42" fontId="0" fillId="0" borderId="53" xfId="0" applyNumberFormat="1" applyBorder="1" applyAlignment="1">
      <alignment horizontal="center" vertical="center"/>
    </xf>
    <xf numFmtId="42" fontId="0" fillId="0" borderId="54" xfId="0" applyNumberFormat="1" applyBorder="1" applyAlignment="1">
      <alignment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42" fontId="3" fillId="5" borderId="61" xfId="0" applyNumberFormat="1" applyFont="1" applyFill="1" applyBorder="1" applyAlignment="1">
      <alignment horizontal="right" vertical="center" wrapText="1"/>
    </xf>
    <xf numFmtId="42" fontId="3" fillId="5" borderId="62" xfId="0" applyNumberFormat="1" applyFont="1" applyFill="1" applyBorder="1" applyAlignment="1">
      <alignment horizontal="left" vertical="center"/>
    </xf>
    <xf numFmtId="42" fontId="3" fillId="5" borderId="63" xfId="0" applyNumberFormat="1" applyFont="1" applyFill="1" applyBorder="1" applyAlignment="1">
      <alignment horizontal="left" vertical="center"/>
    </xf>
    <xf numFmtId="42" fontId="3" fillId="5" borderId="64" xfId="0" applyNumberFormat="1" applyFont="1" applyFill="1" applyBorder="1" applyAlignment="1">
      <alignment horizontal="left" vertical="center"/>
    </xf>
    <xf numFmtId="0" fontId="0" fillId="5" borderId="65" xfId="0" applyFill="1" applyBorder="1" applyAlignment="1">
      <alignment horizontal="left" wrapText="1"/>
    </xf>
    <xf numFmtId="0" fontId="0" fillId="5" borderId="62" xfId="0" applyFill="1" applyBorder="1" applyAlignment="1">
      <alignment horizontal="left" wrapText="1"/>
    </xf>
    <xf numFmtId="42" fontId="3" fillId="5" borderId="66" xfId="0" applyNumberFormat="1" applyFont="1" applyFill="1" applyBorder="1" applyAlignment="1">
      <alignment vertical="center"/>
    </xf>
    <xf numFmtId="42" fontId="3" fillId="6" borderId="67" xfId="0" applyNumberFormat="1" applyFont="1" applyFill="1" applyBorder="1" applyAlignment="1">
      <alignment/>
    </xf>
    <xf numFmtId="42" fontId="3" fillId="6" borderId="68" xfId="0" applyNumberFormat="1" applyFont="1" applyFill="1" applyBorder="1" applyAlignment="1">
      <alignment/>
    </xf>
    <xf numFmtId="42" fontId="3" fillId="6" borderId="69" xfId="0" applyNumberFormat="1" applyFont="1" applyFill="1" applyBorder="1" applyAlignment="1">
      <alignment/>
    </xf>
    <xf numFmtId="42" fontId="3" fillId="6" borderId="70" xfId="0" applyNumberFormat="1" applyFont="1" applyFill="1" applyBorder="1" applyAlignment="1">
      <alignment/>
    </xf>
    <xf numFmtId="41" fontId="0" fillId="5" borderId="71" xfId="0" applyNumberFormat="1" applyFill="1" applyBorder="1" applyAlignment="1">
      <alignment horizontal="center" vertical="center"/>
    </xf>
    <xf numFmtId="41" fontId="3" fillId="5" borderId="62" xfId="0" applyNumberFormat="1" applyFont="1" applyFill="1" applyBorder="1" applyAlignment="1">
      <alignment vertical="center" wrapText="1"/>
    </xf>
    <xf numFmtId="5" fontId="3" fillId="5" borderId="62" xfId="0" applyNumberFormat="1" applyFont="1" applyFill="1" applyBorder="1" applyAlignment="1">
      <alignment vertical="center"/>
    </xf>
    <xf numFmtId="41" fontId="3" fillId="5" borderId="62" xfId="0" applyNumberFormat="1" applyFont="1" applyFill="1" applyBorder="1" applyAlignment="1">
      <alignment vertical="center"/>
    </xf>
    <xf numFmtId="0" fontId="3" fillId="0" borderId="72" xfId="0" applyFont="1" applyBorder="1" applyAlignment="1">
      <alignment horizontal="center" wrapText="1"/>
    </xf>
    <xf numFmtId="0" fontId="3" fillId="0" borderId="72" xfId="0" applyFont="1" applyBorder="1" applyAlignment="1">
      <alignment horizontal="left" vertical="center" wrapText="1"/>
    </xf>
    <xf numFmtId="5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2" fontId="3" fillId="0" borderId="22" xfId="0" applyNumberFormat="1" applyFont="1" applyBorder="1" applyAlignment="1">
      <alignment vertical="center"/>
    </xf>
    <xf numFmtId="42" fontId="3" fillId="0" borderId="22" xfId="0" applyNumberFormat="1" applyFont="1" applyBorder="1" applyAlignment="1">
      <alignment/>
    </xf>
    <xf numFmtId="164" fontId="0" fillId="0" borderId="21" xfId="0" applyNumberFormat="1" applyBorder="1" applyAlignment="1">
      <alignment horizontal="right"/>
    </xf>
    <xf numFmtId="10" fontId="0" fillId="0" borderId="73" xfId="0" applyNumberFormat="1" applyBorder="1" applyAlignment="1">
      <alignment horizontal="center"/>
    </xf>
    <xf numFmtId="5" fontId="0" fillId="0" borderId="21" xfId="0" applyNumberFormat="1" applyBorder="1" applyAlignment="1">
      <alignment horizontal="right"/>
    </xf>
    <xf numFmtId="5" fontId="0" fillId="0" borderId="73" xfId="0" applyNumberFormat="1" applyBorder="1" applyAlignment="1">
      <alignment horizontal="right"/>
    </xf>
    <xf numFmtId="10" fontId="3" fillId="4" borderId="74" xfId="0" applyNumberFormat="1" applyFont="1" applyFill="1" applyBorder="1" applyAlignment="1">
      <alignment horizontal="center"/>
    </xf>
    <xf numFmtId="5" fontId="0" fillId="3" borderId="75" xfId="0" applyNumberFormat="1" applyFont="1" applyFill="1" applyBorder="1" applyAlignment="1">
      <alignment horizontal="center" vertical="center"/>
    </xf>
    <xf numFmtId="5" fontId="0" fillId="0" borderId="22" xfId="0" applyNumberForma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7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0" fillId="4" borderId="78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4" fillId="4" borderId="81" xfId="0" applyFont="1" applyFill="1" applyBorder="1" applyAlignment="1">
      <alignment horizontal="center"/>
    </xf>
    <xf numFmtId="0" fontId="4" fillId="4" borderId="82" xfId="0" applyFont="1" applyFill="1" applyBorder="1" applyAlignment="1">
      <alignment horizontal="center"/>
    </xf>
    <xf numFmtId="0" fontId="4" fillId="4" borderId="83" xfId="0" applyFont="1" applyFill="1" applyBorder="1" applyAlignment="1">
      <alignment horizontal="center"/>
    </xf>
    <xf numFmtId="0" fontId="0" fillId="0" borderId="7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4" fillId="7" borderId="84" xfId="0" applyFont="1" applyFill="1" applyBorder="1" applyAlignment="1">
      <alignment horizontal="center" vertical="center" wrapText="1"/>
    </xf>
    <xf numFmtId="0" fontId="4" fillId="7" borderId="85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textRotation="90" wrapText="1"/>
    </xf>
    <xf numFmtId="0" fontId="0" fillId="0" borderId="89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8"/>
  <sheetViews>
    <sheetView tabSelected="1" workbookViewId="0" topLeftCell="A18">
      <selection activeCell="A36" sqref="A36"/>
    </sheetView>
  </sheetViews>
  <sheetFormatPr defaultColWidth="9.140625" defaultRowHeight="12.75"/>
  <cols>
    <col min="1" max="1" width="24.140625" style="0" customWidth="1"/>
    <col min="2" max="2" width="14.7109375" style="0" customWidth="1"/>
    <col min="3" max="3" width="20.421875" style="0" customWidth="1"/>
    <col min="4" max="4" width="16.00390625" style="0" customWidth="1"/>
    <col min="5" max="5" width="17.8515625" style="0" customWidth="1"/>
    <col min="6" max="6" width="28.57421875" style="0" customWidth="1"/>
  </cols>
  <sheetData>
    <row r="5" spans="1:5" ht="38.25" customHeight="1">
      <c r="A5" s="155" t="s">
        <v>35</v>
      </c>
      <c r="B5" s="155"/>
      <c r="C5" s="155"/>
      <c r="D5" s="155"/>
      <c r="E5" s="155"/>
    </row>
    <row r="7" spans="1:6" ht="12.75" customHeight="1">
      <c r="A7" s="165" t="s">
        <v>64</v>
      </c>
      <c r="B7" s="165"/>
      <c r="C7" s="165"/>
      <c r="D7" s="165"/>
      <c r="E7" s="165"/>
      <c r="F7" s="165"/>
    </row>
    <row r="8" spans="1:6" ht="12.75">
      <c r="A8" s="165"/>
      <c r="B8" s="165"/>
      <c r="C8" s="165"/>
      <c r="D8" s="165"/>
      <c r="E8" s="165"/>
      <c r="F8" s="165"/>
    </row>
    <row r="9" spans="1:6" ht="28.5" customHeight="1" thickBot="1">
      <c r="A9" s="166"/>
      <c r="B9" s="166"/>
      <c r="C9" s="166"/>
      <c r="D9" s="166"/>
      <c r="E9" s="166"/>
      <c r="F9" s="166"/>
    </row>
    <row r="12" ht="13.5" thickBot="1"/>
    <row r="13" spans="1:5" ht="34.5" customHeight="1" thickBot="1">
      <c r="A13" s="141" t="s">
        <v>50</v>
      </c>
      <c r="B13" s="103">
        <v>357328858</v>
      </c>
      <c r="C13" s="83"/>
      <c r="D13" s="142" t="s">
        <v>51</v>
      </c>
      <c r="E13" s="103">
        <v>134661465</v>
      </c>
    </row>
    <row r="16" spans="1:6" ht="25.5" customHeight="1">
      <c r="A16" s="83" t="s">
        <v>39</v>
      </c>
      <c r="C16" s="83" t="s">
        <v>38</v>
      </c>
      <c r="D16" s="83" t="s">
        <v>40</v>
      </c>
      <c r="E16" s="144" t="s">
        <v>43</v>
      </c>
      <c r="F16" s="83" t="s">
        <v>47</v>
      </c>
    </row>
    <row r="17" spans="1:4" ht="13.5" thickBot="1">
      <c r="A17" s="83"/>
      <c r="D17" s="83"/>
    </row>
    <row r="18" spans="1:6" ht="26.25" customHeight="1" thickBot="1">
      <c r="A18" s="156" t="s">
        <v>49</v>
      </c>
      <c r="B18" s="157"/>
      <c r="C18" s="101" t="s">
        <v>41</v>
      </c>
      <c r="D18" s="146">
        <f>'All Grants 02-06'!J30</f>
        <v>13899788</v>
      </c>
      <c r="E18" s="148">
        <f>E13-D18</f>
        <v>120761677</v>
      </c>
      <c r="F18" s="149">
        <f>E18/B13</f>
        <v>0.3379566869463423</v>
      </c>
    </row>
    <row r="19" spans="1:6" ht="13.5" thickBot="1">
      <c r="A19" s="158"/>
      <c r="B19" s="158"/>
      <c r="C19" s="97"/>
      <c r="E19" s="145"/>
      <c r="F19" s="104"/>
    </row>
    <row r="20" spans="1:6" ht="25.5" customHeight="1" thickBot="1">
      <c r="A20" s="156" t="s">
        <v>61</v>
      </c>
      <c r="B20" s="157"/>
      <c r="C20" s="105">
        <v>2010</v>
      </c>
      <c r="D20" s="147">
        <f>'All Grants 02-06'!I24</f>
        <v>21433854</v>
      </c>
      <c r="E20" s="150">
        <f>E18-D20</f>
        <v>99327823</v>
      </c>
      <c r="F20" s="149">
        <f>E20/B13</f>
        <v>0.27797313532398776</v>
      </c>
    </row>
    <row r="21" spans="1:6" ht="12.75">
      <c r="A21" s="100"/>
      <c r="B21" s="100" t="s">
        <v>42</v>
      </c>
      <c r="C21" s="98">
        <v>40269</v>
      </c>
      <c r="D21" s="1">
        <f>'All Grants 02-06'!I14</f>
        <v>18255505</v>
      </c>
      <c r="E21" s="143"/>
      <c r="F21" s="104"/>
    </row>
    <row r="22" spans="1:6" ht="12.75">
      <c r="A22" s="100"/>
      <c r="B22" s="100" t="s">
        <v>45</v>
      </c>
      <c r="C22" s="98">
        <v>40269</v>
      </c>
      <c r="D22" s="1">
        <f>'All Grants 02-06'!I13</f>
        <v>1500000</v>
      </c>
      <c r="E22" s="143"/>
      <c r="F22" s="104"/>
    </row>
    <row r="23" spans="1:6" ht="12.75">
      <c r="A23" s="100"/>
      <c r="B23" s="100" t="s">
        <v>46</v>
      </c>
      <c r="C23" s="98">
        <v>40269</v>
      </c>
      <c r="D23" s="1">
        <f>'All Grants 02-06'!I18</f>
        <v>1678349</v>
      </c>
      <c r="E23" s="143"/>
      <c r="F23" s="104"/>
    </row>
    <row r="24" spans="1:6" ht="12.75">
      <c r="A24" s="100"/>
      <c r="B24" s="100"/>
      <c r="C24" s="99"/>
      <c r="D24" s="1"/>
      <c r="E24" s="143"/>
      <c r="F24" s="104"/>
    </row>
    <row r="25" spans="1:6" ht="13.5" thickBot="1">
      <c r="A25" s="100"/>
      <c r="B25" s="100"/>
      <c r="C25" s="99"/>
      <c r="E25" s="143"/>
      <c r="F25" s="104"/>
    </row>
    <row r="26" spans="1:6" ht="25.5" customHeight="1" thickBot="1">
      <c r="A26" s="156" t="s">
        <v>60</v>
      </c>
      <c r="B26" s="157"/>
      <c r="C26" s="105" t="s">
        <v>48</v>
      </c>
      <c r="D26" s="147">
        <f>'All Grants 02-06'!H24</f>
        <v>70419091</v>
      </c>
      <c r="E26" s="151">
        <f>E20-D26</f>
        <v>28908732</v>
      </c>
      <c r="F26" s="152">
        <f>E26/B13</f>
        <v>0.0809023154799325</v>
      </c>
    </row>
    <row r="27" spans="2:6" ht="13.5" thickBot="1">
      <c r="B27" t="s">
        <v>44</v>
      </c>
      <c r="C27" s="98">
        <v>39508</v>
      </c>
      <c r="D27" s="1">
        <f>'All Grants 02-06'!H12</f>
        <v>54015142</v>
      </c>
      <c r="E27" s="102"/>
      <c r="F27" s="162" t="s">
        <v>65</v>
      </c>
    </row>
    <row r="28" spans="2:6" ht="13.5" thickBot="1">
      <c r="B28" t="s">
        <v>42</v>
      </c>
      <c r="C28" s="98">
        <v>39904</v>
      </c>
      <c r="D28" s="1">
        <f>'All Grants 02-06'!H14</f>
        <v>14300000</v>
      </c>
      <c r="F28" s="163"/>
    </row>
    <row r="29" spans="2:6" ht="13.5" thickBot="1">
      <c r="B29" t="s">
        <v>45</v>
      </c>
      <c r="C29" s="98">
        <v>39508</v>
      </c>
      <c r="D29" s="1">
        <f>'All Grants 02-06'!H13</f>
        <v>567000</v>
      </c>
      <c r="F29" s="163"/>
    </row>
    <row r="30" spans="2:6" ht="13.5" thickBot="1">
      <c r="B30" t="s">
        <v>46</v>
      </c>
      <c r="C30" s="106">
        <v>39149</v>
      </c>
      <c r="D30" s="1">
        <f>'All Grants 02-06'!H18</f>
        <v>1536949</v>
      </c>
      <c r="E30" s="1"/>
      <c r="F30" s="164"/>
    </row>
    <row r="31" ht="13.5" thickTop="1">
      <c r="C31" s="97"/>
    </row>
    <row r="32" spans="3:4" ht="13.5" thickBot="1">
      <c r="C32" s="97"/>
      <c r="D32" s="1"/>
    </row>
    <row r="33" spans="1:6" ht="24.75" customHeight="1" thickBot="1">
      <c r="A33" s="156" t="s">
        <v>68</v>
      </c>
      <c r="B33" s="157"/>
      <c r="C33" s="105" t="s">
        <v>66</v>
      </c>
      <c r="D33" s="147">
        <f>'All Grants 02-06'!G24</f>
        <v>110944142</v>
      </c>
      <c r="E33" s="154" t="s">
        <v>23</v>
      </c>
      <c r="F33" s="159" t="s">
        <v>67</v>
      </c>
    </row>
    <row r="34" spans="2:6" ht="12.75">
      <c r="B34" t="s">
        <v>44</v>
      </c>
      <c r="C34" s="98">
        <v>39508</v>
      </c>
      <c r="D34" s="1">
        <f>'All Grants 02-06'!G12</f>
        <v>94640301</v>
      </c>
      <c r="E34" s="102"/>
      <c r="F34" s="160"/>
    </row>
    <row r="35" spans="2:6" ht="12.75">
      <c r="B35" t="s">
        <v>42</v>
      </c>
      <c r="C35" s="98">
        <v>39417</v>
      </c>
      <c r="D35" s="1">
        <f>'All Grants 02-06'!G14+'All Grants 02-06'!G15</f>
        <v>13600000</v>
      </c>
      <c r="F35" s="160"/>
    </row>
    <row r="36" spans="2:6" ht="12.75">
      <c r="B36" t="s">
        <v>45</v>
      </c>
      <c r="C36" s="98">
        <v>39508</v>
      </c>
      <c r="D36" s="1">
        <f>'All Grants 02-06'!G13</f>
        <v>1200000</v>
      </c>
      <c r="F36" s="160"/>
    </row>
    <row r="37" spans="2:6" ht="13.5" thickBot="1">
      <c r="B37" t="s">
        <v>46</v>
      </c>
      <c r="C37" s="98">
        <v>39508</v>
      </c>
      <c r="D37" s="1">
        <f>'All Grants 02-06'!G18</f>
        <v>1503841</v>
      </c>
      <c r="E37" s="1"/>
      <c r="F37" s="161"/>
    </row>
    <row r="38" ht="12.75">
      <c r="D38" s="1"/>
    </row>
  </sheetData>
  <mergeCells count="9">
    <mergeCell ref="A33:B33"/>
    <mergeCell ref="F33:F37"/>
    <mergeCell ref="F27:F30"/>
    <mergeCell ref="A7:F9"/>
    <mergeCell ref="A26:B26"/>
    <mergeCell ref="A5:E5"/>
    <mergeCell ref="A18:B18"/>
    <mergeCell ref="A19:B19"/>
    <mergeCell ref="A20:B20"/>
  </mergeCells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8"/>
  <sheetViews>
    <sheetView view="pageBreakPreview" zoomScale="75" zoomScaleSheetLayoutView="75" workbookViewId="0" topLeftCell="A2">
      <selection activeCell="J29" sqref="J29"/>
    </sheetView>
  </sheetViews>
  <sheetFormatPr defaultColWidth="9.140625" defaultRowHeight="12.75"/>
  <cols>
    <col min="2" max="2" width="36.8515625" style="0" customWidth="1"/>
    <col min="3" max="3" width="16.7109375" style="0" customWidth="1"/>
    <col min="4" max="7" width="15.28125" style="0" customWidth="1"/>
    <col min="8" max="8" width="15.140625" style="0" customWidth="1"/>
    <col min="9" max="9" width="15.28125" style="0" customWidth="1"/>
    <col min="10" max="10" width="15.8515625" style="0" customWidth="1"/>
    <col min="11" max="11" width="23.28125" style="0" customWidth="1"/>
  </cols>
  <sheetData>
    <row r="3" ht="13.5" thickBot="1"/>
    <row r="4" spans="2:8" ht="17.25" thickBot="1" thickTop="1">
      <c r="B4" s="167" t="s">
        <v>62</v>
      </c>
      <c r="C4" s="168"/>
      <c r="D4" s="168"/>
      <c r="E4" s="168"/>
      <c r="F4" s="168"/>
      <c r="G4" s="168"/>
      <c r="H4" s="169"/>
    </row>
    <row r="5" ht="14.25" thickBot="1" thickTop="1"/>
    <row r="6" spans="2:10" ht="14.25" thickBot="1" thickTop="1">
      <c r="B6" s="2" t="s">
        <v>4</v>
      </c>
      <c r="C6" s="6" t="s">
        <v>13</v>
      </c>
      <c r="D6" s="42" t="s">
        <v>24</v>
      </c>
      <c r="E6" s="3" t="s">
        <v>0</v>
      </c>
      <c r="F6" s="3" t="s">
        <v>1</v>
      </c>
      <c r="G6" s="3" t="s">
        <v>2</v>
      </c>
      <c r="H6" s="3" t="s">
        <v>3</v>
      </c>
      <c r="I6" s="37" t="s">
        <v>12</v>
      </c>
      <c r="J6" s="38" t="s">
        <v>10</v>
      </c>
    </row>
    <row r="7" spans="1:10" ht="18" customHeight="1">
      <c r="A7" s="170" t="s">
        <v>17</v>
      </c>
      <c r="B7" s="14" t="s">
        <v>5</v>
      </c>
      <c r="C7" s="9" t="s">
        <v>14</v>
      </c>
      <c r="D7" s="84"/>
      <c r="E7" s="107">
        <v>60490851</v>
      </c>
      <c r="F7" s="12">
        <v>29128623</v>
      </c>
      <c r="G7" s="12">
        <v>77500000</v>
      </c>
      <c r="H7" s="108">
        <v>46470000</v>
      </c>
      <c r="I7" s="39" t="s">
        <v>23</v>
      </c>
      <c r="J7" s="34">
        <f aca="true" t="shared" si="0" ref="J7:J15">SUM(E7:I7)</f>
        <v>213589474</v>
      </c>
    </row>
    <row r="8" spans="1:10" ht="18" customHeight="1">
      <c r="A8" s="171"/>
      <c r="B8" s="15" t="s">
        <v>6</v>
      </c>
      <c r="C8" s="7" t="s">
        <v>15</v>
      </c>
      <c r="D8" s="85"/>
      <c r="E8" s="70">
        <v>17916000</v>
      </c>
      <c r="F8" s="71">
        <v>14524000</v>
      </c>
      <c r="G8" s="71">
        <v>9184053</v>
      </c>
      <c r="H8" s="51">
        <v>4270000</v>
      </c>
      <c r="I8" s="40" t="s">
        <v>23</v>
      </c>
      <c r="J8" s="35">
        <f t="shared" si="0"/>
        <v>45894053</v>
      </c>
    </row>
    <row r="9" spans="1:10" ht="27.75" customHeight="1">
      <c r="A9" s="171"/>
      <c r="B9" s="15" t="s">
        <v>7</v>
      </c>
      <c r="C9" s="7" t="s">
        <v>15</v>
      </c>
      <c r="D9" s="85"/>
      <c r="E9" s="21"/>
      <c r="F9" s="71">
        <v>4310000</v>
      </c>
      <c r="G9" s="71">
        <v>3339656</v>
      </c>
      <c r="H9" s="51">
        <v>3110000</v>
      </c>
      <c r="I9" s="40" t="s">
        <v>23</v>
      </c>
      <c r="J9" s="35">
        <f t="shared" si="0"/>
        <v>10759656</v>
      </c>
    </row>
    <row r="10" spans="1:10" ht="27.75" customHeight="1">
      <c r="A10" s="171"/>
      <c r="B10" s="15" t="s">
        <v>19</v>
      </c>
      <c r="C10" s="7" t="s">
        <v>15</v>
      </c>
      <c r="D10" s="86"/>
      <c r="E10" s="109">
        <v>349645</v>
      </c>
      <c r="F10" s="71">
        <v>302000</v>
      </c>
      <c r="G10" s="71">
        <v>116592</v>
      </c>
      <c r="H10" s="51">
        <v>165142</v>
      </c>
      <c r="I10" s="40" t="s">
        <v>23</v>
      </c>
      <c r="J10" s="35">
        <f t="shared" si="0"/>
        <v>933379</v>
      </c>
    </row>
    <row r="11" spans="1:10" ht="27.75" customHeight="1" thickBot="1">
      <c r="A11" s="171"/>
      <c r="B11" s="16" t="s">
        <v>16</v>
      </c>
      <c r="C11" s="10" t="s">
        <v>14</v>
      </c>
      <c r="D11" s="87"/>
      <c r="E11" s="22"/>
      <c r="F11" s="24"/>
      <c r="G11" s="55">
        <v>4500000</v>
      </c>
      <c r="H11" s="22"/>
      <c r="I11" s="41" t="s">
        <v>23</v>
      </c>
      <c r="J11" s="36">
        <f>SUM(E11:I11)</f>
        <v>4500000</v>
      </c>
    </row>
    <row r="12" spans="1:11" ht="27.75" customHeight="1" thickBot="1">
      <c r="A12" s="172"/>
      <c r="B12" s="17" t="s">
        <v>21</v>
      </c>
      <c r="C12" s="13"/>
      <c r="D12" s="88"/>
      <c r="E12" s="19">
        <f aca="true" t="shared" si="1" ref="E12:J12">SUM(E7:E11)</f>
        <v>78756496</v>
      </c>
      <c r="F12" s="20">
        <f t="shared" si="1"/>
        <v>48264623</v>
      </c>
      <c r="G12" s="20">
        <f t="shared" si="1"/>
        <v>94640301</v>
      </c>
      <c r="H12" s="20">
        <f t="shared" si="1"/>
        <v>54015142</v>
      </c>
      <c r="I12" s="153" t="s">
        <v>23</v>
      </c>
      <c r="J12" s="78">
        <f t="shared" si="1"/>
        <v>275676562</v>
      </c>
      <c r="K12" s="1"/>
    </row>
    <row r="13" spans="1:11" ht="18" customHeight="1">
      <c r="A13" s="170" t="s">
        <v>18</v>
      </c>
      <c r="B13" s="14" t="s">
        <v>8</v>
      </c>
      <c r="C13" s="9" t="s">
        <v>15</v>
      </c>
      <c r="D13" s="110"/>
      <c r="E13" s="25"/>
      <c r="F13" s="26"/>
      <c r="G13" s="12">
        <v>1200000</v>
      </c>
      <c r="H13" s="108">
        <v>567000</v>
      </c>
      <c r="I13" s="108">
        <v>1500000</v>
      </c>
      <c r="J13" s="34">
        <f t="shared" si="0"/>
        <v>3267000</v>
      </c>
      <c r="K13" s="1"/>
    </row>
    <row r="14" spans="1:11" ht="18" customHeight="1">
      <c r="A14" s="171"/>
      <c r="B14" s="18" t="s">
        <v>20</v>
      </c>
      <c r="C14" s="8" t="s">
        <v>14</v>
      </c>
      <c r="D14" s="89"/>
      <c r="E14" s="70">
        <v>3709839</v>
      </c>
      <c r="F14" s="71">
        <v>2792738</v>
      </c>
      <c r="G14" s="71">
        <v>12400000</v>
      </c>
      <c r="H14" s="51">
        <v>14300000</v>
      </c>
      <c r="I14" s="51">
        <v>18255505</v>
      </c>
      <c r="J14" s="35">
        <f t="shared" si="0"/>
        <v>51458082</v>
      </c>
      <c r="K14" s="1"/>
    </row>
    <row r="15" spans="1:11" ht="18" customHeight="1">
      <c r="A15" s="171"/>
      <c r="B15" s="15" t="s">
        <v>11</v>
      </c>
      <c r="C15" s="7" t="s">
        <v>14</v>
      </c>
      <c r="D15" s="89"/>
      <c r="E15" s="52"/>
      <c r="F15" s="23"/>
      <c r="G15" s="71">
        <v>1200000</v>
      </c>
      <c r="H15" s="52"/>
      <c r="I15" s="53"/>
      <c r="J15" s="54">
        <f t="shared" si="0"/>
        <v>1200000</v>
      </c>
      <c r="K15" s="1"/>
    </row>
    <row r="16" spans="1:11" ht="18" customHeight="1" thickBot="1">
      <c r="A16" s="171"/>
      <c r="B16" s="16" t="s">
        <v>36</v>
      </c>
      <c r="C16" s="10" t="s">
        <v>14</v>
      </c>
      <c r="D16" s="87"/>
      <c r="E16" s="66">
        <v>27356</v>
      </c>
      <c r="F16" s="67">
        <v>45950</v>
      </c>
      <c r="G16" s="24"/>
      <c r="H16" s="27"/>
      <c r="I16" s="82"/>
      <c r="J16" s="79">
        <f>SUM(D16:I16)</f>
        <v>73306</v>
      </c>
      <c r="K16" s="1"/>
    </row>
    <row r="17" spans="1:11" ht="18" customHeight="1" thickBot="1">
      <c r="A17" s="172"/>
      <c r="B17" s="28" t="s">
        <v>22</v>
      </c>
      <c r="C17" s="29"/>
      <c r="D17" s="90"/>
      <c r="E17" s="30">
        <f>SUM(E13:E16)</f>
        <v>3737195</v>
      </c>
      <c r="F17" s="30">
        <f>SUM(F13:F16)</f>
        <v>2838688</v>
      </c>
      <c r="G17" s="30">
        <f>SUM(G13:G15)</f>
        <v>14800000</v>
      </c>
      <c r="H17" s="30">
        <f>SUM(H13:H15)</f>
        <v>14867000</v>
      </c>
      <c r="I17" s="31">
        <f>SUM(I13:I15)</f>
        <v>19755505</v>
      </c>
      <c r="J17" s="80">
        <f>SUM(J13:J16)</f>
        <v>55998388</v>
      </c>
      <c r="K17" s="1"/>
    </row>
    <row r="18" spans="1:10" ht="31.5" customHeight="1">
      <c r="A18" s="11"/>
      <c r="B18" s="56" t="s">
        <v>9</v>
      </c>
      <c r="C18" s="57" t="s">
        <v>15</v>
      </c>
      <c r="D18" s="111">
        <v>769576</v>
      </c>
      <c r="E18" s="107">
        <v>1425190</v>
      </c>
      <c r="F18" s="12">
        <v>1520373</v>
      </c>
      <c r="G18" s="12">
        <v>1503841</v>
      </c>
      <c r="H18" s="108">
        <v>1536949</v>
      </c>
      <c r="I18" s="108">
        <v>1678349</v>
      </c>
      <c r="J18" s="34">
        <f>SUM(D18:I18)</f>
        <v>8434278</v>
      </c>
    </row>
    <row r="19" spans="1:10" ht="31.5" customHeight="1">
      <c r="A19" s="11"/>
      <c r="B19" s="58" t="s">
        <v>31</v>
      </c>
      <c r="C19" s="59" t="s">
        <v>15</v>
      </c>
      <c r="D19" s="91">
        <v>175000</v>
      </c>
      <c r="E19" s="52"/>
      <c r="F19" s="23"/>
      <c r="G19" s="23"/>
      <c r="H19" s="60"/>
      <c r="I19" s="61"/>
      <c r="J19" s="81">
        <f>D19</f>
        <v>175000</v>
      </c>
    </row>
    <row r="20" spans="1:10" ht="31.5" customHeight="1">
      <c r="A20" s="11"/>
      <c r="B20" s="58" t="s">
        <v>25</v>
      </c>
      <c r="C20" s="59" t="s">
        <v>15</v>
      </c>
      <c r="D20" s="112">
        <v>2747000</v>
      </c>
      <c r="E20" s="52"/>
      <c r="F20" s="23"/>
      <c r="G20" s="68"/>
      <c r="H20" s="69"/>
      <c r="I20" s="61"/>
      <c r="J20" s="54">
        <f>D20</f>
        <v>2747000</v>
      </c>
    </row>
    <row r="21" spans="1:10" ht="31.5" customHeight="1">
      <c r="A21" s="11"/>
      <c r="B21" s="58" t="s">
        <v>32</v>
      </c>
      <c r="C21" s="59" t="s">
        <v>15</v>
      </c>
      <c r="D21" s="89"/>
      <c r="E21" s="72">
        <v>50000</v>
      </c>
      <c r="F21" s="23"/>
      <c r="G21" s="68"/>
      <c r="H21" s="69"/>
      <c r="I21" s="60"/>
      <c r="J21" s="54">
        <f>E21</f>
        <v>50000</v>
      </c>
    </row>
    <row r="22" spans="1:10" ht="31.5" customHeight="1">
      <c r="A22" s="11"/>
      <c r="B22" s="58" t="s">
        <v>33</v>
      </c>
      <c r="C22" s="59" t="s">
        <v>15</v>
      </c>
      <c r="D22" s="89"/>
      <c r="E22" s="72">
        <v>150000</v>
      </c>
      <c r="F22" s="23"/>
      <c r="G22" s="68"/>
      <c r="H22" s="69"/>
      <c r="I22" s="60"/>
      <c r="J22" s="54">
        <f>E22</f>
        <v>150000</v>
      </c>
    </row>
    <row r="23" spans="1:10" ht="31.5" customHeight="1" thickBot="1">
      <c r="A23" s="11"/>
      <c r="B23" s="62" t="s">
        <v>34</v>
      </c>
      <c r="C23" s="63" t="s">
        <v>15</v>
      </c>
      <c r="D23" s="92"/>
      <c r="E23" s="66">
        <v>197844</v>
      </c>
      <c r="F23" s="24"/>
      <c r="G23" s="64"/>
      <c r="H23" s="65"/>
      <c r="I23" s="77"/>
      <c r="J23" s="79">
        <f>E23</f>
        <v>197844</v>
      </c>
    </row>
    <row r="24" spans="1:11" ht="30" customHeight="1" thickBot="1">
      <c r="A24" s="11"/>
      <c r="B24" s="124" t="s">
        <v>10</v>
      </c>
      <c r="C24" s="125"/>
      <c r="D24" s="126">
        <f>SUM(D7:D20)</f>
        <v>3691576</v>
      </c>
      <c r="E24" s="127">
        <f>E12+E17+E18+E21+E22+E23</f>
        <v>84316725</v>
      </c>
      <c r="F24" s="127">
        <f>F12+F17+F18</f>
        <v>52623684</v>
      </c>
      <c r="G24" s="127">
        <f>G12+G17+G18</f>
        <v>110944142</v>
      </c>
      <c r="H24" s="127">
        <f>H12+H17+H18</f>
        <v>70419091</v>
      </c>
      <c r="I24" s="128">
        <f>I17+I18</f>
        <v>21433854</v>
      </c>
      <c r="J24" s="129">
        <f>J12+J17+J18+J19+J20+J21+J22+J23</f>
        <v>343429072</v>
      </c>
      <c r="K24" s="1"/>
    </row>
    <row r="25" spans="1:10" ht="27" customHeight="1" thickBot="1" thickTop="1">
      <c r="A25" s="11"/>
      <c r="B25" s="48"/>
      <c r="C25" s="48"/>
      <c r="D25" s="50"/>
      <c r="E25" s="49"/>
      <c r="F25" s="49"/>
      <c r="G25" s="49"/>
      <c r="H25" s="49"/>
      <c r="I25" s="49"/>
      <c r="J25" s="49"/>
    </row>
    <row r="26" spans="1:10" ht="14.25" customHeight="1" thickBot="1" thickTop="1">
      <c r="A26" s="11"/>
      <c r="B26" s="32" t="s">
        <v>30</v>
      </c>
      <c r="C26" s="33"/>
      <c r="D26" s="93" t="s">
        <v>24</v>
      </c>
      <c r="E26" s="94" t="s">
        <v>0</v>
      </c>
      <c r="F26" s="94" t="s">
        <v>1</v>
      </c>
      <c r="G26" s="94" t="s">
        <v>2</v>
      </c>
      <c r="H26" s="94" t="s">
        <v>3</v>
      </c>
      <c r="I26" s="95" t="s">
        <v>12</v>
      </c>
      <c r="J26" s="4" t="s">
        <v>10</v>
      </c>
    </row>
    <row r="27" spans="1:10" ht="27" customHeight="1">
      <c r="A27" s="177" t="s">
        <v>30</v>
      </c>
      <c r="B27" s="45" t="s">
        <v>26</v>
      </c>
      <c r="C27" s="43" t="s">
        <v>29</v>
      </c>
      <c r="D27" s="113">
        <v>220500</v>
      </c>
      <c r="E27" s="47">
        <v>0</v>
      </c>
      <c r="F27" s="47">
        <v>0</v>
      </c>
      <c r="G27" s="12">
        <v>453340</v>
      </c>
      <c r="H27" s="47">
        <v>0</v>
      </c>
      <c r="I27" s="73" t="s">
        <v>23</v>
      </c>
      <c r="J27" s="5">
        <f>SUM(D27:I27)</f>
        <v>673840</v>
      </c>
    </row>
    <row r="28" spans="1:10" ht="27" customHeight="1">
      <c r="A28" s="178"/>
      <c r="B28" s="46" t="s">
        <v>27</v>
      </c>
      <c r="C28" s="44" t="s">
        <v>29</v>
      </c>
      <c r="D28" s="23"/>
      <c r="E28" s="23"/>
      <c r="F28" s="23"/>
      <c r="G28" s="114">
        <v>0</v>
      </c>
      <c r="H28" s="114">
        <v>0</v>
      </c>
      <c r="I28" s="96" t="s">
        <v>23</v>
      </c>
      <c r="J28" s="74">
        <f>SUM(G28:I28)</f>
        <v>0</v>
      </c>
    </row>
    <row r="29" spans="1:10" ht="27" customHeight="1" thickBot="1">
      <c r="A29" s="178"/>
      <c r="B29" s="115" t="s">
        <v>28</v>
      </c>
      <c r="C29" s="116" t="s">
        <v>37</v>
      </c>
      <c r="D29" s="117">
        <v>1792549</v>
      </c>
      <c r="E29" s="117">
        <v>1639816</v>
      </c>
      <c r="F29" s="117">
        <v>3293711</v>
      </c>
      <c r="G29" s="117">
        <v>3499873</v>
      </c>
      <c r="H29" s="117">
        <v>2999999</v>
      </c>
      <c r="I29" s="118" t="s">
        <v>23</v>
      </c>
      <c r="J29" s="119">
        <f>SUM(D29:I29)</f>
        <v>13225948</v>
      </c>
    </row>
    <row r="30" spans="1:11" ht="27" customHeight="1" thickBot="1">
      <c r="A30" s="179"/>
      <c r="B30" s="130" t="s">
        <v>58</v>
      </c>
      <c r="C30" s="131"/>
      <c r="D30" s="138">
        <f>SUM(D27:D29)</f>
        <v>2013049</v>
      </c>
      <c r="E30" s="139">
        <f>SUM(E27:E29)</f>
        <v>1639816</v>
      </c>
      <c r="F30" s="140">
        <f>SUM(F27:F29)</f>
        <v>3293711</v>
      </c>
      <c r="G30" s="140">
        <f>SUM(G27:G29)</f>
        <v>3953213</v>
      </c>
      <c r="H30" s="139">
        <f>SUM(H27:H29)</f>
        <v>2999999</v>
      </c>
      <c r="I30" s="137" t="s">
        <v>23</v>
      </c>
      <c r="J30" s="132">
        <f>SUM(J27:J29)</f>
        <v>13899788</v>
      </c>
      <c r="K30" s="1"/>
    </row>
    <row r="31" spans="1:8" ht="13.5" thickBot="1">
      <c r="A31" s="75"/>
      <c r="B31" s="76"/>
      <c r="F31" s="1"/>
      <c r="G31" s="1"/>
      <c r="H31" s="1"/>
    </row>
    <row r="32" spans="1:10" ht="26.25" customHeight="1" thickTop="1">
      <c r="A32" s="75"/>
      <c r="B32" s="173" t="s">
        <v>63</v>
      </c>
      <c r="C32" s="174"/>
      <c r="D32" s="121" t="s">
        <v>52</v>
      </c>
      <c r="E32" s="120" t="s">
        <v>53</v>
      </c>
      <c r="F32" s="120" t="s">
        <v>54</v>
      </c>
      <c r="G32" s="120" t="s">
        <v>55</v>
      </c>
      <c r="H32" s="120" t="s">
        <v>56</v>
      </c>
      <c r="I32" s="122" t="s">
        <v>57</v>
      </c>
      <c r="J32" s="123" t="s">
        <v>59</v>
      </c>
    </row>
    <row r="33" spans="1:10" ht="42" customHeight="1" thickBot="1">
      <c r="A33" s="75"/>
      <c r="B33" s="175"/>
      <c r="C33" s="176"/>
      <c r="D33" s="133">
        <f>D24+D30</f>
        <v>5704625</v>
      </c>
      <c r="E33" s="134">
        <f>E24+E30</f>
        <v>85956541</v>
      </c>
      <c r="F33" s="134">
        <f>F24+F30</f>
        <v>55917395</v>
      </c>
      <c r="G33" s="134">
        <f>G24+G30</f>
        <v>114897355</v>
      </c>
      <c r="H33" s="134">
        <f>H24+H30</f>
        <v>73419090</v>
      </c>
      <c r="I33" s="135">
        <f>I24</f>
        <v>21433854</v>
      </c>
      <c r="J33" s="136">
        <f>J24+J30</f>
        <v>357328860</v>
      </c>
    </row>
    <row r="34" ht="13.5" thickTop="1"/>
    <row r="35" ht="12.75">
      <c r="B35" s="1"/>
    </row>
    <row r="36" spans="4:11" ht="12.75">
      <c r="D36" s="1"/>
      <c r="E36" s="1"/>
      <c r="F36" s="1"/>
      <c r="G36" s="1"/>
      <c r="H36" s="1"/>
      <c r="I36" s="1"/>
      <c r="J36" s="1"/>
      <c r="K36" s="1"/>
    </row>
    <row r="38" ht="12.75">
      <c r="G38" s="1"/>
    </row>
  </sheetData>
  <mergeCells count="5">
    <mergeCell ref="B4:H4"/>
    <mergeCell ref="A7:A12"/>
    <mergeCell ref="A13:A17"/>
    <mergeCell ref="B32:C33"/>
    <mergeCell ref="A27:A30"/>
  </mergeCells>
  <printOptions/>
  <pageMargins left="0.75" right="0.75" top="1" bottom="1" header="0.5" footer="0.5"/>
  <pageSetup horizontalDpi="600" verticalDpi="600" orientation="landscape" scale="59" r:id="rId3"/>
  <rowBreaks count="1" manualBreakCount="1">
    <brk id="3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DC-GOV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MaddenC</dc:creator>
  <cp:keywords/>
  <dc:description/>
  <cp:lastModifiedBy>pawarren</cp:lastModifiedBy>
  <cp:lastPrinted>2007-06-26T18:42:48Z</cp:lastPrinted>
  <dcterms:created xsi:type="dcterms:W3CDTF">2007-01-18T19:06:16Z</dcterms:created>
  <dcterms:modified xsi:type="dcterms:W3CDTF">2007-07-11T12:37:31Z</dcterms:modified>
  <cp:category/>
  <cp:version/>
  <cp:contentType/>
  <cp:contentStatus/>
</cp:coreProperties>
</file>