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nits Needed" sheetId="1" r:id="rId1"/>
    <sheet name="Formulas for Units Needed" sheetId="2" r:id="rId2"/>
  </sheets>
  <definedNames/>
  <calcPr fullCalcOnLoad="1"/>
</workbook>
</file>

<file path=xl/comments1.xml><?xml version="1.0" encoding="utf-8"?>
<comments xmlns="http://schemas.openxmlformats.org/spreadsheetml/2006/main">
  <authors>
    <author>jmataya</author>
  </authors>
  <commentList>
    <comment ref="J10" authorId="0">
      <text>
        <r>
          <rPr>
            <b/>
            <sz val="8"/>
            <rFont val="Tahoma"/>
            <family val="0"/>
          </rPr>
          <t>jmataya: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New Column is the Gap Analysis Number taken from Jurisdiction's Consolidated Plan.   
-This is the number COG staff needs from Jurisdictions to make the necessary changes to the new model- </t>
        </r>
      </text>
    </comment>
  </commentList>
</comments>
</file>

<file path=xl/comments2.xml><?xml version="1.0" encoding="utf-8"?>
<comments xmlns="http://schemas.openxmlformats.org/spreadsheetml/2006/main">
  <authors>
    <author>jmataya</author>
  </authors>
  <commentList>
    <comment ref="J10" authorId="0">
      <text>
        <r>
          <rPr>
            <b/>
            <sz val="8"/>
            <rFont val="Tahoma"/>
            <family val="0"/>
          </rPr>
          <t>jmataya: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New Column is the Gap Analysis Number taken from Jurisdiction's Consolidated Plan.   
-This is the number COG staff needs from Jurisdictions to make the necessary changes to the new model- </t>
        </r>
      </text>
    </comment>
  </commentList>
</comments>
</file>

<file path=xl/sharedStrings.xml><?xml version="1.0" encoding="utf-8"?>
<sst xmlns="http://schemas.openxmlformats.org/spreadsheetml/2006/main" count="70" uniqueCount="29">
  <si>
    <t>Employment</t>
  </si>
  <si>
    <t>Change</t>
  </si>
  <si>
    <t>Households</t>
  </si>
  <si>
    <t># new units needed</t>
  </si>
  <si>
    <t># of new units projected</t>
  </si>
  <si>
    <t>New Unit Shortfall</t>
  </si>
  <si>
    <t>Affordable Unit Shortfall</t>
  </si>
  <si>
    <t xml:space="preserve"> </t>
  </si>
  <si>
    <t># new affodable units needed</t>
  </si>
  <si>
    <t xml:space="preserve">Current Affordable unit Shortfall </t>
  </si>
  <si>
    <t>Total affordable units needed 2005 - 20015</t>
  </si>
  <si>
    <t>2005 - 2015</t>
  </si>
  <si>
    <t>543,000 net new jobs / 1.6 net new jobs per housing unit</t>
  </si>
  <si>
    <t>Total Net New Housing Unit Shortfall During Period</t>
  </si>
  <si>
    <t>339,400 net new housing units needed - 293,500 net new units projected</t>
  </si>
  <si>
    <t>Affordable Unit Shortfall During Period</t>
  </si>
  <si>
    <t>Cumulative Figures</t>
  </si>
  <si>
    <t>Housing Units Needed (using 1.6 jobs / 1 unit)</t>
  </si>
  <si>
    <t>3,469,500 jobs / 1.6 jobs per housing unit</t>
  </si>
  <si>
    <t>Total Unit Shortfall Cumulative by 2015</t>
  </si>
  <si>
    <t>2,168,438 units needed - 2,052,100 units projected</t>
  </si>
  <si>
    <t>Total Affordable Unit Shortfall Cumulative by 2015</t>
  </si>
  <si>
    <t>116,338 unit shortfall * .20 (percentage of units that should be affordable)</t>
  </si>
  <si>
    <r>
      <t xml:space="preserve">45,900 net new unit shortfall * </t>
    </r>
    <r>
      <rPr>
        <sz val="10"/>
        <color indexed="10"/>
        <rFont val="Times New Roman"/>
        <family val="1"/>
      </rPr>
      <t>.20 (percentage of units that should be affordable</t>
    </r>
    <r>
      <rPr>
        <sz val="10"/>
        <rFont val="Times New Roman"/>
        <family val="1"/>
      </rPr>
      <t>)</t>
    </r>
  </si>
  <si>
    <r>
      <t>Net New Housing Units Needed During Period (</t>
    </r>
    <r>
      <rPr>
        <b/>
        <sz val="10"/>
        <color indexed="10"/>
        <rFont val="Times New Roman"/>
        <family val="1"/>
      </rPr>
      <t>using 1.6 jobs / 1 unit</t>
    </r>
    <r>
      <rPr>
        <b/>
        <sz val="10"/>
        <rFont val="Times New Roman"/>
        <family val="1"/>
      </rPr>
      <t>)</t>
    </r>
  </si>
  <si>
    <t>OLD MODEL</t>
  </si>
  <si>
    <t>NEW MODEL APPROVED ON DECEMBER 15th 2005</t>
  </si>
  <si>
    <t xml:space="preserve">Percent of Units that Should be Affordable </t>
  </si>
  <si>
    <t>Total affordable units needed 2005 - 2015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</si>
</sst>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0" xfId="19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4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9" fontId="3" fillId="0" borderId="0" xfId="19" applyFont="1" applyBorder="1" applyAlignment="1">
      <alignment/>
    </xf>
    <xf numFmtId="9" fontId="3" fillId="0" borderId="0" xfId="19" applyFont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="75" zoomScaleNormal="75" workbookViewId="0" topLeftCell="A1">
      <selection activeCell="N31" sqref="N31"/>
    </sheetView>
  </sheetViews>
  <sheetFormatPr defaultColWidth="9.140625" defaultRowHeight="12.75"/>
  <cols>
    <col min="1" max="1" width="11.8515625" style="0" customWidth="1"/>
    <col min="2" max="2" width="14.8515625" style="0" customWidth="1"/>
    <col min="3" max="3" width="12.7109375" style="0" customWidth="1"/>
    <col min="4" max="4" width="13.421875" style="0" customWidth="1"/>
    <col min="5" max="5" width="12.7109375" style="0" customWidth="1"/>
    <col min="6" max="6" width="10.28125" style="0" customWidth="1"/>
    <col min="7" max="7" width="9.57421875" style="0" customWidth="1"/>
    <col min="8" max="8" width="10.00390625" style="0" customWidth="1"/>
    <col min="9" max="9" width="10.28125" style="0" customWidth="1"/>
    <col min="10" max="11" width="11.00390625" style="0" customWidth="1"/>
  </cols>
  <sheetData>
    <row r="2" spans="1:10" ht="12.7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0" t="s">
        <v>0</v>
      </c>
      <c r="B3" s="41"/>
      <c r="C3" s="42"/>
      <c r="D3" s="40" t="s">
        <v>2</v>
      </c>
      <c r="E3" s="41"/>
      <c r="F3" s="42"/>
      <c r="G3" s="49" t="s">
        <v>3</v>
      </c>
      <c r="H3" s="49" t="s">
        <v>4</v>
      </c>
      <c r="I3" s="49" t="s">
        <v>5</v>
      </c>
      <c r="J3" s="49" t="s">
        <v>6</v>
      </c>
    </row>
    <row r="4" spans="1:12" ht="12.75">
      <c r="A4" s="43"/>
      <c r="B4" s="44"/>
      <c r="C4" s="45"/>
      <c r="D4" s="43"/>
      <c r="E4" s="44"/>
      <c r="F4" s="45"/>
      <c r="G4" s="50"/>
      <c r="H4" s="50"/>
      <c r="I4" s="50"/>
      <c r="J4" s="50"/>
      <c r="L4" t="s">
        <v>7</v>
      </c>
    </row>
    <row r="5" spans="1:10" ht="12.75">
      <c r="A5" s="46"/>
      <c r="B5" s="47"/>
      <c r="C5" s="48"/>
      <c r="D5" s="46"/>
      <c r="E5" s="47"/>
      <c r="F5" s="48"/>
      <c r="G5" s="51"/>
      <c r="H5" s="51"/>
      <c r="I5" s="51"/>
      <c r="J5" s="51"/>
    </row>
    <row r="6" spans="1:10" ht="12.75">
      <c r="A6" s="1">
        <v>2005</v>
      </c>
      <c r="B6" s="1">
        <v>2015</v>
      </c>
      <c r="C6" s="1" t="s">
        <v>1</v>
      </c>
      <c r="D6" s="1">
        <v>2005</v>
      </c>
      <c r="E6" s="1">
        <v>2015</v>
      </c>
      <c r="F6" s="1" t="s">
        <v>1</v>
      </c>
      <c r="G6" s="2"/>
      <c r="H6" s="2"/>
      <c r="I6" s="2"/>
      <c r="J6" s="2"/>
    </row>
    <row r="7" spans="1:10" ht="12.75">
      <c r="A7" s="1">
        <v>600.5</v>
      </c>
      <c r="B7" s="1">
        <v>729.6</v>
      </c>
      <c r="C7" s="1">
        <f>B7-A7</f>
        <v>129.10000000000002</v>
      </c>
      <c r="D7" s="1">
        <v>377.6</v>
      </c>
      <c r="E7" s="1">
        <v>442.7</v>
      </c>
      <c r="F7" s="1">
        <f>E7-D7</f>
        <v>65.09999999999997</v>
      </c>
      <c r="G7" s="1">
        <f>(B7-A7)/1.6</f>
        <v>80.68750000000001</v>
      </c>
      <c r="H7" s="1">
        <f>E7-D7</f>
        <v>65.09999999999997</v>
      </c>
      <c r="I7" s="1">
        <f>G7-H7</f>
        <v>15.587500000000048</v>
      </c>
      <c r="J7" s="1">
        <f>I7*0.2</f>
        <v>3.11750000000001</v>
      </c>
    </row>
    <row r="9" spans="1:11" ht="12.75">
      <c r="A9" s="39" t="s">
        <v>26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>
      <c r="A10" s="40" t="s">
        <v>0</v>
      </c>
      <c r="B10" s="41"/>
      <c r="C10" s="42"/>
      <c r="D10" s="40" t="s">
        <v>2</v>
      </c>
      <c r="E10" s="41"/>
      <c r="F10" s="42"/>
      <c r="G10" s="49" t="s">
        <v>3</v>
      </c>
      <c r="H10" s="49" t="s">
        <v>4</v>
      </c>
      <c r="I10" s="49" t="s">
        <v>8</v>
      </c>
      <c r="J10" s="49" t="s">
        <v>9</v>
      </c>
      <c r="K10" s="49" t="s">
        <v>28</v>
      </c>
    </row>
    <row r="11" spans="1:11" ht="12.75">
      <c r="A11" s="43"/>
      <c r="B11" s="44"/>
      <c r="C11" s="45"/>
      <c r="D11" s="43"/>
      <c r="E11" s="44"/>
      <c r="F11" s="45"/>
      <c r="G11" s="50"/>
      <c r="H11" s="50"/>
      <c r="I11" s="50"/>
      <c r="J11" s="50"/>
      <c r="K11" s="50"/>
    </row>
    <row r="12" spans="1:11" ht="39" customHeight="1">
      <c r="A12" s="46"/>
      <c r="B12" s="47"/>
      <c r="C12" s="48"/>
      <c r="D12" s="46"/>
      <c r="E12" s="47"/>
      <c r="F12" s="48"/>
      <c r="G12" s="51"/>
      <c r="H12" s="51"/>
      <c r="I12" s="51"/>
      <c r="J12" s="51"/>
      <c r="K12" s="51"/>
    </row>
    <row r="13" spans="1:11" ht="12.75">
      <c r="A13" s="1">
        <v>2005</v>
      </c>
      <c r="B13" s="1">
        <v>2015</v>
      </c>
      <c r="C13" s="1" t="s">
        <v>1</v>
      </c>
      <c r="D13" s="1">
        <v>2005</v>
      </c>
      <c r="E13" s="1">
        <v>2015</v>
      </c>
      <c r="F13" s="1" t="s">
        <v>1</v>
      </c>
      <c r="G13" s="2"/>
      <c r="H13" s="2"/>
      <c r="I13" s="2"/>
      <c r="J13" s="2"/>
      <c r="K13" s="2"/>
    </row>
    <row r="14" spans="1:11" ht="12.75">
      <c r="A14" s="1">
        <v>600.5</v>
      </c>
      <c r="B14" s="1">
        <v>729.6</v>
      </c>
      <c r="C14" s="1">
        <f>B14-A14</f>
        <v>129.10000000000002</v>
      </c>
      <c r="D14" s="1">
        <v>377.6</v>
      </c>
      <c r="E14" s="1">
        <v>442.7</v>
      </c>
      <c r="F14" s="1">
        <f>E14-D14</f>
        <v>65.09999999999997</v>
      </c>
      <c r="G14" s="1">
        <f>(B14-A14)/1.6</f>
        <v>80.68750000000001</v>
      </c>
      <c r="H14" s="1">
        <f>E14-D14</f>
        <v>65.09999999999997</v>
      </c>
      <c r="I14" s="4">
        <f>G14*H21</f>
        <v>16.137500000000003</v>
      </c>
      <c r="J14" s="1">
        <v>30</v>
      </c>
      <c r="K14" s="1">
        <f>I14+J14</f>
        <v>46.1375</v>
      </c>
    </row>
    <row r="16" ht="12.75">
      <c r="E16" s="3"/>
    </row>
    <row r="17" spans="1:15" ht="15">
      <c r="A17" s="5" t="s">
        <v>11</v>
      </c>
      <c r="B17" s="6"/>
      <c r="C17" s="6"/>
      <c r="D17" s="6"/>
      <c r="E17" s="6"/>
      <c r="F17" s="6"/>
      <c r="G17" s="6"/>
      <c r="H17" s="6"/>
      <c r="I17" s="7"/>
      <c r="J17" s="7"/>
      <c r="K17" s="7"/>
      <c r="L17" s="8"/>
      <c r="M17" s="7"/>
      <c r="N17" s="7"/>
      <c r="O17" s="9"/>
    </row>
    <row r="18" spans="1:15" ht="12.75">
      <c r="A18" s="10" t="s">
        <v>24</v>
      </c>
      <c r="B18" s="11"/>
      <c r="C18" s="11"/>
      <c r="D18" s="11"/>
      <c r="E18" s="11"/>
      <c r="F18" s="12">
        <v>339400</v>
      </c>
      <c r="G18" s="11"/>
      <c r="H18" s="11" t="s">
        <v>12</v>
      </c>
      <c r="I18" s="11"/>
      <c r="J18" s="11"/>
      <c r="K18" s="11"/>
      <c r="L18" s="13"/>
      <c r="M18" s="11"/>
      <c r="N18" s="11"/>
      <c r="O18" s="14"/>
    </row>
    <row r="19" spans="1:15" ht="12.75">
      <c r="A19" s="10" t="s">
        <v>13</v>
      </c>
      <c r="B19" s="11"/>
      <c r="C19" s="11"/>
      <c r="D19" s="11"/>
      <c r="E19" s="11"/>
      <c r="F19" s="12">
        <f>339400-293500</f>
        <v>45900</v>
      </c>
      <c r="G19" s="11"/>
      <c r="H19" s="11" t="s">
        <v>14</v>
      </c>
      <c r="I19" s="11"/>
      <c r="J19" s="11"/>
      <c r="K19" s="11"/>
      <c r="L19" s="13"/>
      <c r="M19" s="11"/>
      <c r="N19" s="11"/>
      <c r="O19" s="14"/>
    </row>
    <row r="20" spans="1:15" ht="12.75">
      <c r="A20" s="15" t="s">
        <v>15</v>
      </c>
      <c r="B20" s="16"/>
      <c r="C20" s="16"/>
      <c r="D20" s="16"/>
      <c r="E20" s="16"/>
      <c r="F20" s="17">
        <f>F19*0.2</f>
        <v>9180</v>
      </c>
      <c r="G20" s="16"/>
      <c r="H20" s="16" t="s">
        <v>23</v>
      </c>
      <c r="I20" s="16"/>
      <c r="J20" s="16"/>
      <c r="K20" s="16"/>
      <c r="L20" s="18"/>
      <c r="M20" s="16"/>
      <c r="N20" s="16"/>
      <c r="O20" s="19"/>
    </row>
    <row r="21" spans="1:15" ht="12.75">
      <c r="A21" s="35"/>
      <c r="B21" s="11"/>
      <c r="C21" s="11"/>
      <c r="D21" s="11"/>
      <c r="E21" s="11"/>
      <c r="F21" s="12"/>
      <c r="G21" s="11"/>
      <c r="H21" s="37">
        <v>0.2</v>
      </c>
      <c r="I21" s="11" t="s">
        <v>27</v>
      </c>
      <c r="J21" s="11"/>
      <c r="K21" s="11"/>
      <c r="L21" s="13"/>
      <c r="M21" s="11"/>
      <c r="N21" s="11"/>
      <c r="O21" s="36"/>
    </row>
    <row r="22" spans="1:15" ht="12.75">
      <c r="A22" s="20"/>
      <c r="B22" s="21"/>
      <c r="C22" s="21"/>
      <c r="D22" s="21"/>
      <c r="E22" s="21"/>
      <c r="F22" s="22"/>
      <c r="G22" s="21"/>
      <c r="H22" s="21"/>
      <c r="I22" s="21"/>
      <c r="J22" s="21"/>
      <c r="K22" s="21"/>
      <c r="L22" s="23"/>
      <c r="M22" s="21"/>
      <c r="N22" s="21"/>
      <c r="O22" s="24"/>
    </row>
    <row r="23" spans="1:15" ht="15">
      <c r="A23" s="5" t="s">
        <v>16</v>
      </c>
      <c r="B23" s="7"/>
      <c r="C23" s="7"/>
      <c r="D23" s="7"/>
      <c r="E23" s="7"/>
      <c r="F23" s="25"/>
      <c r="G23" s="7"/>
      <c r="H23" s="7"/>
      <c r="I23" s="7"/>
      <c r="J23" s="7"/>
      <c r="K23" s="7"/>
      <c r="L23" s="8"/>
      <c r="M23" s="7"/>
      <c r="N23" s="7"/>
      <c r="O23" s="9"/>
    </row>
    <row r="24" spans="1:15" ht="12.75">
      <c r="A24" s="10" t="s">
        <v>17</v>
      </c>
      <c r="B24" s="11"/>
      <c r="C24" s="11"/>
      <c r="D24" s="11"/>
      <c r="E24" s="11"/>
      <c r="F24" s="12">
        <f>3469500/1.6</f>
        <v>2168437.5</v>
      </c>
      <c r="G24" s="11"/>
      <c r="H24" s="11" t="s">
        <v>18</v>
      </c>
      <c r="I24" s="11"/>
      <c r="J24" s="11"/>
      <c r="K24" s="11"/>
      <c r="L24" s="13"/>
      <c r="M24" s="11"/>
      <c r="N24" s="11"/>
      <c r="O24" s="14"/>
    </row>
    <row r="25" spans="1:15" ht="12.75">
      <c r="A25" s="10" t="s">
        <v>19</v>
      </c>
      <c r="B25" s="26"/>
      <c r="C25" s="26"/>
      <c r="D25" s="26"/>
      <c r="E25" s="26"/>
      <c r="F25" s="12">
        <f>2168438-2052100</f>
        <v>116338</v>
      </c>
      <c r="G25" s="26"/>
      <c r="H25" s="11" t="s">
        <v>20</v>
      </c>
      <c r="I25" s="26"/>
      <c r="J25" s="26"/>
      <c r="K25" s="26"/>
      <c r="L25" s="13"/>
      <c r="M25" s="11"/>
      <c r="N25" s="11"/>
      <c r="O25" s="14"/>
    </row>
    <row r="26" spans="1:15" ht="12.75">
      <c r="A26" s="15" t="s">
        <v>21</v>
      </c>
      <c r="B26" s="27"/>
      <c r="C26" s="27"/>
      <c r="D26" s="27"/>
      <c r="E26" s="27"/>
      <c r="F26" s="17">
        <f>F25*0.2</f>
        <v>23267.600000000002</v>
      </c>
      <c r="G26" s="27"/>
      <c r="H26" s="16" t="s">
        <v>22</v>
      </c>
      <c r="I26" s="27"/>
      <c r="J26" s="27"/>
      <c r="K26" s="27"/>
      <c r="L26" s="18"/>
      <c r="M26" s="16"/>
      <c r="N26" s="16"/>
      <c r="O26" s="19"/>
    </row>
  </sheetData>
  <mergeCells count="15">
    <mergeCell ref="A9:K9"/>
    <mergeCell ref="A10:C12"/>
    <mergeCell ref="D10:F12"/>
    <mergeCell ref="G10:G12"/>
    <mergeCell ref="H10:H12"/>
    <mergeCell ref="I10:I12"/>
    <mergeCell ref="J10:J12"/>
    <mergeCell ref="K10:K12"/>
    <mergeCell ref="A2:J2"/>
    <mergeCell ref="A3:C5"/>
    <mergeCell ref="D3:F5"/>
    <mergeCell ref="G3:G5"/>
    <mergeCell ref="H3:H5"/>
    <mergeCell ref="I3:I5"/>
    <mergeCell ref="J3:J5"/>
  </mergeCell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6"/>
  <sheetViews>
    <sheetView showFormulas="1" zoomScale="75" zoomScaleNormal="75" workbookViewId="0" topLeftCell="A1">
      <selection activeCell="E23" sqref="E23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7.00390625" style="0" customWidth="1"/>
    <col min="4" max="4" width="6.57421875" style="0" customWidth="1"/>
    <col min="5" max="5" width="6.140625" style="0" customWidth="1"/>
    <col min="6" max="6" width="8.7109375" style="0" customWidth="1"/>
    <col min="7" max="7" width="6.8515625" style="0" customWidth="1"/>
    <col min="8" max="8" width="6.28125" style="0" customWidth="1"/>
    <col min="9" max="9" width="6.7109375" style="0" customWidth="1"/>
    <col min="10" max="10" width="6.28125" style="0" customWidth="1"/>
    <col min="11" max="11" width="7.57421875" style="0" customWidth="1"/>
  </cols>
  <sheetData>
    <row r="2" spans="1:10" ht="12.7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0" t="s">
        <v>0</v>
      </c>
      <c r="B3" s="41"/>
      <c r="C3" s="42"/>
      <c r="D3" s="40" t="s">
        <v>2</v>
      </c>
      <c r="E3" s="41"/>
      <c r="F3" s="42"/>
      <c r="G3" s="49" t="s">
        <v>3</v>
      </c>
      <c r="H3" s="49" t="s">
        <v>4</v>
      </c>
      <c r="I3" s="49" t="s">
        <v>5</v>
      </c>
      <c r="J3" s="49" t="s">
        <v>6</v>
      </c>
    </row>
    <row r="4" spans="1:12" ht="12.75">
      <c r="A4" s="43"/>
      <c r="B4" s="44"/>
      <c r="C4" s="45"/>
      <c r="D4" s="43"/>
      <c r="E4" s="44"/>
      <c r="F4" s="45"/>
      <c r="G4" s="50"/>
      <c r="H4" s="50"/>
      <c r="I4" s="50"/>
      <c r="J4" s="50"/>
      <c r="L4" t="s">
        <v>7</v>
      </c>
    </row>
    <row r="5" spans="1:10" ht="12.75">
      <c r="A5" s="46"/>
      <c r="B5" s="47"/>
      <c r="C5" s="48"/>
      <c r="D5" s="46"/>
      <c r="E5" s="47"/>
      <c r="F5" s="48"/>
      <c r="G5" s="51"/>
      <c r="H5" s="51"/>
      <c r="I5" s="51"/>
      <c r="J5" s="51"/>
    </row>
    <row r="6" spans="1:10" ht="12.75">
      <c r="A6" s="1">
        <v>2005</v>
      </c>
      <c r="B6" s="1">
        <v>2015</v>
      </c>
      <c r="C6" s="1" t="s">
        <v>1</v>
      </c>
      <c r="D6" s="1">
        <v>2005</v>
      </c>
      <c r="E6" s="1">
        <v>2015</v>
      </c>
      <c r="F6" s="1" t="s">
        <v>1</v>
      </c>
      <c r="G6" s="2"/>
      <c r="H6" s="2"/>
      <c r="I6" s="2"/>
      <c r="J6" s="2"/>
    </row>
    <row r="7" spans="1:10" ht="12.75">
      <c r="A7" s="1">
        <v>600.5</v>
      </c>
      <c r="B7" s="1">
        <v>729.6</v>
      </c>
      <c r="C7" s="1">
        <f>B7-A7</f>
        <v>129.10000000000002</v>
      </c>
      <c r="D7" s="1">
        <v>377.6</v>
      </c>
      <c r="E7" s="1">
        <v>442.7</v>
      </c>
      <c r="F7" s="1">
        <f>E7-D7</f>
        <v>65.09999999999997</v>
      </c>
      <c r="G7" s="1">
        <f>(B7-A7)/1.6</f>
        <v>80.68750000000001</v>
      </c>
      <c r="H7" s="1">
        <f>E7-D7</f>
        <v>65.09999999999997</v>
      </c>
      <c r="I7" s="1">
        <f>G7-H7</f>
        <v>15.587500000000048</v>
      </c>
      <c r="J7" s="1">
        <f>I7*0.2</f>
        <v>3.11750000000001</v>
      </c>
    </row>
    <row r="9" spans="1:11" ht="12.75">
      <c r="A9" s="39" t="s">
        <v>26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>
      <c r="A10" s="40" t="s">
        <v>0</v>
      </c>
      <c r="B10" s="41"/>
      <c r="C10" s="42"/>
      <c r="D10" s="40" t="s">
        <v>2</v>
      </c>
      <c r="E10" s="41"/>
      <c r="F10" s="42"/>
      <c r="G10" s="49" t="s">
        <v>3</v>
      </c>
      <c r="H10" s="49" t="s">
        <v>4</v>
      </c>
      <c r="I10" s="49" t="s">
        <v>8</v>
      </c>
      <c r="J10" s="49" t="s">
        <v>9</v>
      </c>
      <c r="K10" s="49" t="s">
        <v>10</v>
      </c>
    </row>
    <row r="11" spans="1:11" ht="12.75">
      <c r="A11" s="43"/>
      <c r="B11" s="44"/>
      <c r="C11" s="45"/>
      <c r="D11" s="43"/>
      <c r="E11" s="44"/>
      <c r="F11" s="45"/>
      <c r="G11" s="50"/>
      <c r="H11" s="50"/>
      <c r="I11" s="50"/>
      <c r="J11" s="50"/>
      <c r="K11" s="50"/>
    </row>
    <row r="12" spans="1:11" ht="39" customHeight="1">
      <c r="A12" s="46"/>
      <c r="B12" s="47"/>
      <c r="C12" s="48"/>
      <c r="D12" s="46"/>
      <c r="E12" s="47"/>
      <c r="F12" s="48"/>
      <c r="G12" s="51"/>
      <c r="H12" s="51"/>
      <c r="I12" s="51"/>
      <c r="J12" s="51"/>
      <c r="K12" s="51"/>
    </row>
    <row r="13" spans="1:11" ht="12.75">
      <c r="A13" s="1">
        <v>2005</v>
      </c>
      <c r="B13" s="1">
        <v>2015</v>
      </c>
      <c r="C13" s="1" t="s">
        <v>1</v>
      </c>
      <c r="D13" s="1">
        <v>2005</v>
      </c>
      <c r="E13" s="1">
        <v>2015</v>
      </c>
      <c r="F13" s="1" t="s">
        <v>1</v>
      </c>
      <c r="G13" s="2"/>
      <c r="H13" s="2"/>
      <c r="I13" s="2"/>
      <c r="J13" s="2"/>
      <c r="K13" s="2"/>
    </row>
    <row r="14" spans="1:11" ht="12.75">
      <c r="A14" s="1">
        <v>600.5</v>
      </c>
      <c r="B14" s="1">
        <v>729.6</v>
      </c>
      <c r="C14" s="1">
        <f>B14-A14</f>
        <v>129.10000000000002</v>
      </c>
      <c r="D14" s="1">
        <v>377.6</v>
      </c>
      <c r="E14" s="1">
        <v>442.7</v>
      </c>
      <c r="F14" s="1">
        <f>E14-D14</f>
        <v>65.09999999999997</v>
      </c>
      <c r="G14" s="1">
        <f>(B14-A14)/1.6</f>
        <v>80.68750000000001</v>
      </c>
      <c r="H14" s="1">
        <f>E14-D14</f>
        <v>65.09999999999997</v>
      </c>
      <c r="I14" s="4">
        <f>G14*I21</f>
        <v>16.137500000000003</v>
      </c>
      <c r="J14" s="1">
        <v>30</v>
      </c>
      <c r="K14" s="1">
        <f>I14+J14</f>
        <v>46.1375</v>
      </c>
    </row>
    <row r="16" ht="12.75">
      <c r="E16" s="3"/>
    </row>
    <row r="17" spans="1:12" ht="15">
      <c r="A17" s="5" t="s">
        <v>11</v>
      </c>
      <c r="B17" s="6"/>
      <c r="C17" s="6"/>
      <c r="D17" s="6"/>
      <c r="E17" s="6"/>
      <c r="F17" s="6"/>
      <c r="G17" s="6"/>
      <c r="H17" s="6"/>
      <c r="I17" s="7"/>
      <c r="J17" s="7"/>
      <c r="K17" s="7"/>
      <c r="L17" s="32"/>
    </row>
    <row r="18" spans="1:12" ht="12.75">
      <c r="A18" s="61" t="s">
        <v>24</v>
      </c>
      <c r="B18" s="62"/>
      <c r="C18" s="62"/>
      <c r="D18" s="62"/>
      <c r="E18" s="11"/>
      <c r="F18" s="12">
        <v>339400</v>
      </c>
      <c r="G18" s="11"/>
      <c r="H18" s="60" t="s">
        <v>12</v>
      </c>
      <c r="I18" s="60"/>
      <c r="J18" s="60"/>
      <c r="K18" s="60"/>
      <c r="L18" s="33"/>
    </row>
    <row r="19" spans="1:12" ht="12.75">
      <c r="A19" s="61" t="s">
        <v>13</v>
      </c>
      <c r="B19" s="62"/>
      <c r="C19" s="62"/>
      <c r="D19" s="62"/>
      <c r="E19" s="11"/>
      <c r="F19" s="12">
        <f>339400-293500</f>
        <v>45900</v>
      </c>
      <c r="G19" s="11"/>
      <c r="H19" s="60" t="s">
        <v>14</v>
      </c>
      <c r="I19" s="60"/>
      <c r="J19" s="60"/>
      <c r="K19" s="60"/>
      <c r="L19" s="33"/>
    </row>
    <row r="20" spans="1:12" ht="12.75">
      <c r="A20" s="58" t="s">
        <v>15</v>
      </c>
      <c r="B20" s="59"/>
      <c r="C20" s="59"/>
      <c r="D20" s="59"/>
      <c r="E20" s="16"/>
      <c r="F20" s="17">
        <f>F19*0.2</f>
        <v>9180</v>
      </c>
      <c r="G20" s="16"/>
      <c r="H20" s="53" t="s">
        <v>23</v>
      </c>
      <c r="I20" s="53"/>
      <c r="J20" s="53"/>
      <c r="K20" s="53"/>
      <c r="L20" s="54"/>
    </row>
    <row r="21" spans="1:12" ht="12.75">
      <c r="A21" s="29"/>
      <c r="B21" s="29"/>
      <c r="C21" s="29"/>
      <c r="D21" s="29"/>
      <c r="E21" s="11"/>
      <c r="F21" s="12"/>
      <c r="G21" s="11"/>
      <c r="H21" s="31"/>
      <c r="I21" s="38">
        <v>0.2</v>
      </c>
      <c r="J21" s="55" t="s">
        <v>27</v>
      </c>
      <c r="K21" s="55"/>
      <c r="L21" s="55"/>
    </row>
    <row r="22" spans="1:12" ht="12.75">
      <c r="A22" s="20"/>
      <c r="B22" s="21"/>
      <c r="C22" s="21"/>
      <c r="D22" s="21"/>
      <c r="E22" s="21"/>
      <c r="F22" s="22"/>
      <c r="G22" s="21"/>
      <c r="H22" s="21"/>
      <c r="I22" s="21"/>
      <c r="J22" s="21"/>
      <c r="K22" s="21"/>
      <c r="L22" s="23"/>
    </row>
    <row r="23" spans="1:12" ht="15">
      <c r="A23" s="56" t="s">
        <v>16</v>
      </c>
      <c r="B23" s="57"/>
      <c r="C23" s="7"/>
      <c r="D23" s="7"/>
      <c r="E23" s="7"/>
      <c r="F23" s="25"/>
      <c r="G23" s="7"/>
      <c r="H23" s="7"/>
      <c r="I23" s="7"/>
      <c r="J23" s="7"/>
      <c r="K23" s="7"/>
      <c r="L23" s="32"/>
    </row>
    <row r="24" spans="1:12" ht="12.75">
      <c r="A24" s="61" t="s">
        <v>17</v>
      </c>
      <c r="B24" s="62"/>
      <c r="C24" s="62"/>
      <c r="D24" s="62"/>
      <c r="E24" s="11"/>
      <c r="F24" s="12">
        <f>3469500/1.6</f>
        <v>2168437.5</v>
      </c>
      <c r="G24" s="11"/>
      <c r="H24" s="60" t="s">
        <v>18</v>
      </c>
      <c r="I24" s="60"/>
      <c r="J24" s="60"/>
      <c r="K24" s="60"/>
      <c r="L24" s="33"/>
    </row>
    <row r="25" spans="1:12" ht="12.75">
      <c r="A25" s="28" t="s">
        <v>19</v>
      </c>
      <c r="B25" s="30"/>
      <c r="C25" s="30"/>
      <c r="D25" s="30"/>
      <c r="E25" s="26"/>
      <c r="F25" s="12">
        <f>2168438-2052100</f>
        <v>116338</v>
      </c>
      <c r="G25" s="26"/>
      <c r="H25" s="60" t="s">
        <v>20</v>
      </c>
      <c r="I25" s="60"/>
      <c r="J25" s="60"/>
      <c r="K25" s="60"/>
      <c r="L25" s="33"/>
    </row>
    <row r="26" spans="1:12" ht="12.75">
      <c r="A26" s="58" t="s">
        <v>21</v>
      </c>
      <c r="B26" s="59"/>
      <c r="C26" s="59"/>
      <c r="D26" s="59"/>
      <c r="E26" s="27"/>
      <c r="F26" s="17">
        <f>F25*0.2</f>
        <v>23267.600000000002</v>
      </c>
      <c r="G26" s="27"/>
      <c r="H26" s="52" t="s">
        <v>22</v>
      </c>
      <c r="I26" s="52"/>
      <c r="J26" s="52"/>
      <c r="K26" s="52"/>
      <c r="L26" s="34"/>
    </row>
  </sheetData>
  <mergeCells count="28">
    <mergeCell ref="H10:H12"/>
    <mergeCell ref="I10:I12"/>
    <mergeCell ref="J10:J12"/>
    <mergeCell ref="A3:C5"/>
    <mergeCell ref="D3:F5"/>
    <mergeCell ref="G3:G5"/>
    <mergeCell ref="H3:H5"/>
    <mergeCell ref="K10:K12"/>
    <mergeCell ref="A2:J2"/>
    <mergeCell ref="A9:K9"/>
    <mergeCell ref="A18:D18"/>
    <mergeCell ref="H18:K18"/>
    <mergeCell ref="I3:I5"/>
    <mergeCell ref="J3:J5"/>
    <mergeCell ref="A10:C12"/>
    <mergeCell ref="D10:F12"/>
    <mergeCell ref="G10:G12"/>
    <mergeCell ref="H19:K19"/>
    <mergeCell ref="H24:K24"/>
    <mergeCell ref="H25:K25"/>
    <mergeCell ref="A20:D20"/>
    <mergeCell ref="A19:D19"/>
    <mergeCell ref="A24:D24"/>
    <mergeCell ref="H26:K26"/>
    <mergeCell ref="H20:L20"/>
    <mergeCell ref="J21:L21"/>
    <mergeCell ref="A23:B23"/>
    <mergeCell ref="A26:D26"/>
  </mergeCells>
  <printOptions/>
  <pageMargins left="0.25" right="0.25" top="1" bottom="1" header="0.5" footer="0.5"/>
  <pageSetup horizontalDpi="1200" verticalDpi="12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jmataya</dc:creator>
  <cp:keywords/>
  <dc:description/>
  <cp:lastModifiedBy>jmataya</cp:lastModifiedBy>
  <cp:lastPrinted>2005-12-20T15:46:16Z</cp:lastPrinted>
  <dcterms:created xsi:type="dcterms:W3CDTF">2005-12-19T21:24:22Z</dcterms:created>
  <dcterms:modified xsi:type="dcterms:W3CDTF">2006-01-23T21:13:45Z</dcterms:modified>
  <cp:category/>
  <cp:version/>
  <cp:contentType/>
  <cp:contentStatus/>
</cp:coreProperties>
</file>