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<sst xmlns="http://schemas.openxmlformats.org/spreadsheetml/2006/main" count="74" uniqueCount="68">
  <si>
    <t>COG Fee</t>
  </si>
  <si>
    <t>DC Current Year</t>
  </si>
  <si>
    <t>DC Carryover from Prev</t>
  </si>
  <si>
    <t>MD Current Year</t>
  </si>
  <si>
    <t>MD Carryover from Prev</t>
  </si>
  <si>
    <t>VA Current Year</t>
  </si>
  <si>
    <t>VA Carryover from Prev</t>
  </si>
  <si>
    <t>Fed Grant Current Year</t>
  </si>
  <si>
    <t>Fed Carryover Forward</t>
  </si>
  <si>
    <t>Fed Carryover Prev</t>
  </si>
  <si>
    <t>DC Carryover Forward</t>
  </si>
  <si>
    <t>MD Carryover Forward</t>
  </si>
  <si>
    <t>VA Carryover Forward</t>
  </si>
  <si>
    <t>Consultant Total</t>
  </si>
  <si>
    <t>COG Carryover Forward</t>
  </si>
  <si>
    <t>COG Carryover from Prev</t>
  </si>
  <si>
    <t>Total Annual Program</t>
  </si>
  <si>
    <t>DC Annual Total</t>
  </si>
  <si>
    <t>MD Annual Total</t>
  </si>
  <si>
    <t>VA Annual Total</t>
  </si>
  <si>
    <t>COG Total Fee</t>
  </si>
  <si>
    <t>DRAFT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</si>
  <si>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</si>
  <si>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</si>
  <si>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</si>
  <si>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</si>
  <si>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</si>
  <si>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</si>
  <si>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</si>
  <si>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</si>
  <si>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</si>
  <si>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</si>
  <si>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</si>
  <si>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</si>
  <si>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</si>
  <si>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</si>
  <si>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</si>
  <si>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</si>
  <si>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</si>
  <si>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</si>
  <si>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</si>
  <si>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</si>
  <si>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</si>
  <si>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Fed Annual Total</t>
  </si>
  <si>
    <t>[22]</t>
  </si>
  <si>
    <t>[5]+[6]+[7]</t>
  </si>
  <si>
    <t>[9]+[10]+[11]</t>
  </si>
  <si>
    <t>[13]+[14]+[15]</t>
  </si>
  <si>
    <t>[4]+[8]+[12]+[16]</t>
  </si>
  <si>
    <t>Yr 1 - FY2006</t>
  </si>
  <si>
    <t>Yr 2 - FY2007</t>
  </si>
  <si>
    <t>Yr 3 - FY2008</t>
  </si>
  <si>
    <t>Yr 4 - FY2009</t>
  </si>
  <si>
    <t>Yr 5 - FY2010</t>
  </si>
  <si>
    <t>Total Prog</t>
  </si>
  <si>
    <t>Ck tot</t>
  </si>
  <si>
    <t>See</t>
  </si>
  <si>
    <t>below</t>
  </si>
  <si>
    <t>Total Carryover Forward</t>
  </si>
  <si>
    <t>[2]+[6]+[10]+[14]</t>
  </si>
  <si>
    <t>[23]</t>
  </si>
  <si>
    <t>[24]</t>
  </si>
  <si>
    <t>Total Carryover from Prev</t>
  </si>
  <si>
    <t>[3]+[7]+[11]+[15]</t>
  </si>
  <si>
    <t>[20]+[21]+[22]</t>
  </si>
  <si>
    <t>[19]-[23]</t>
  </si>
  <si>
    <t>[1]+[2]+[3]</t>
  </si>
  <si>
    <t>COG Fee calculated as Program Total ($2 million) divided by 108 percent (1.08) times 8 percent (0.08): 2,000,000 / 1.08 * 0.08 = $148,148.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</si>
</sst>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28125" style="0" customWidth="1"/>
    <col min="4" max="8" width="12.7109375" style="0" customWidth="1"/>
    <col min="9" max="9" width="13.140625" style="0" customWidth="1"/>
    <col min="10" max="10" width="7.7109375" style="0" customWidth="1"/>
  </cols>
  <sheetData>
    <row r="1" spans="2:9" ht="12.75">
      <c r="B1" t="s">
        <v>21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</row>
    <row r="3" spans="1:9" ht="12.75">
      <c r="A3" t="s">
        <v>22</v>
      </c>
      <c r="B3" t="s">
        <v>7</v>
      </c>
      <c r="D3" s="1">
        <f>+$I$3/5</f>
        <v>320000</v>
      </c>
      <c r="E3" s="1">
        <f>+$I$3/5</f>
        <v>320000</v>
      </c>
      <c r="F3" s="1">
        <f>+$I$3/5</f>
        <v>320000</v>
      </c>
      <c r="G3" s="1">
        <f>+$I$3/5</f>
        <v>320000</v>
      </c>
      <c r="H3" s="1">
        <f>+$I$3/5</f>
        <v>320000</v>
      </c>
      <c r="I3" s="1">
        <v>1600000</v>
      </c>
    </row>
    <row r="4" spans="1:9" ht="12.75">
      <c r="A4" t="s">
        <v>23</v>
      </c>
      <c r="B4" t="s">
        <v>8</v>
      </c>
      <c r="D4" s="1">
        <f>-D3</f>
        <v>-320000</v>
      </c>
      <c r="E4" s="1">
        <f>0-E3-D3</f>
        <v>-640000</v>
      </c>
      <c r="F4" s="1"/>
      <c r="G4" s="1"/>
      <c r="H4" s="1"/>
      <c r="I4" s="1"/>
    </row>
    <row r="5" spans="1:9" ht="12.75">
      <c r="A5" t="s">
        <v>24</v>
      </c>
      <c r="B5" t="s">
        <v>9</v>
      </c>
      <c r="D5" s="1"/>
      <c r="E5" s="1">
        <f>-D4</f>
        <v>320000</v>
      </c>
      <c r="F5" s="1">
        <v>640000</v>
      </c>
      <c r="G5" s="1"/>
      <c r="H5" s="1"/>
      <c r="I5" s="1"/>
    </row>
    <row r="6" spans="1:10" ht="12.75">
      <c r="A6" t="s">
        <v>25</v>
      </c>
      <c r="B6" t="s">
        <v>43</v>
      </c>
      <c r="C6" t="s">
        <v>66</v>
      </c>
      <c r="D6" s="1">
        <f>D3+D4+D5</f>
        <v>0</v>
      </c>
      <c r="E6" s="1">
        <f>+E3+E4+E5</f>
        <v>0</v>
      </c>
      <c r="F6" s="1">
        <f>F3+F4+F5</f>
        <v>960000</v>
      </c>
      <c r="G6" s="1">
        <f>G3+G4+G5</f>
        <v>320000</v>
      </c>
      <c r="H6" s="1">
        <f>H3+H4+H5</f>
        <v>320000</v>
      </c>
      <c r="I6" s="1">
        <f>+D6+E6+F6+G6+H6</f>
        <v>1600000</v>
      </c>
      <c r="J6" t="s">
        <v>55</v>
      </c>
    </row>
    <row r="7" spans="2:10" ht="12.75">
      <c r="B7" t="str">
        <f>REPT("-",40)</f>
        <v>----------------------------------------</v>
      </c>
      <c r="C7" t="str">
        <f>REPT("-",40)</f>
        <v>----------------------------------------</v>
      </c>
      <c r="D7" s="1" t="str">
        <f aca="true" t="shared" si="0" ref="D7:J7">REPT("-",40)</f>
        <v>----------------------------------------</v>
      </c>
      <c r="E7" s="1" t="str">
        <f t="shared" si="0"/>
        <v>----------------------------------------</v>
      </c>
      <c r="F7" s="1" t="str">
        <f t="shared" si="0"/>
        <v>----------------------------------------</v>
      </c>
      <c r="G7" s="1" t="str">
        <f t="shared" si="0"/>
        <v>----------------------------------------</v>
      </c>
      <c r="H7" s="1" t="str">
        <f t="shared" si="0"/>
        <v>----------------------------------------</v>
      </c>
      <c r="I7" s="1" t="str">
        <f t="shared" si="0"/>
        <v>----------------------------------------</v>
      </c>
      <c r="J7" t="str">
        <f t="shared" si="0"/>
        <v>----------------------------------------</v>
      </c>
    </row>
    <row r="8" spans="1:9" ht="12.75">
      <c r="A8" t="s">
        <v>26</v>
      </c>
      <c r="B8" t="s">
        <v>1</v>
      </c>
      <c r="D8" s="1">
        <f>+$I$8/5</f>
        <v>26666.666666666668</v>
      </c>
      <c r="E8" s="1">
        <f>+$I$8/5</f>
        <v>26666.666666666668</v>
      </c>
      <c r="F8" s="1">
        <f>+$I$8/5</f>
        <v>26666.666666666668</v>
      </c>
      <c r="G8" s="1">
        <f>+$I$8/5</f>
        <v>26666.666666666668</v>
      </c>
      <c r="H8" s="1">
        <f>+$I$8/5</f>
        <v>26666.666666666668</v>
      </c>
      <c r="I8" s="1">
        <f>400000/3</f>
        <v>133333.33333333334</v>
      </c>
    </row>
    <row r="9" spans="1:9" ht="12.75">
      <c r="A9" t="s">
        <v>27</v>
      </c>
      <c r="B9" t="s">
        <v>10</v>
      </c>
      <c r="D9" s="1">
        <f>-D8</f>
        <v>-26666.666666666668</v>
      </c>
      <c r="E9" s="1">
        <f>0-E8-D8</f>
        <v>-53333.333333333336</v>
      </c>
      <c r="F9" s="1"/>
      <c r="G9" s="1"/>
      <c r="H9" s="1"/>
      <c r="I9" s="1"/>
    </row>
    <row r="10" spans="1:9" ht="12.75">
      <c r="A10" t="s">
        <v>28</v>
      </c>
      <c r="B10" t="s">
        <v>2</v>
      </c>
      <c r="D10" s="1"/>
      <c r="E10" s="1">
        <f>-D9</f>
        <v>26666.666666666668</v>
      </c>
      <c r="F10" s="1">
        <f>0-E9</f>
        <v>53333.333333333336</v>
      </c>
      <c r="G10" s="1"/>
      <c r="H10" s="1"/>
      <c r="I10" s="1"/>
    </row>
    <row r="11" spans="1:10" ht="12.75">
      <c r="A11" t="s">
        <v>29</v>
      </c>
      <c r="B11" t="s">
        <v>17</v>
      </c>
      <c r="C11" t="s">
        <v>45</v>
      </c>
      <c r="D11" s="1">
        <f>D8+D9+D10</f>
        <v>0</v>
      </c>
      <c r="E11" s="1">
        <f>E8+E9+E10</f>
        <v>0</v>
      </c>
      <c r="F11" s="1">
        <f>F8+F9+F10</f>
        <v>80000</v>
      </c>
      <c r="G11" s="1">
        <f>G8+G9+G10</f>
        <v>26666.666666666668</v>
      </c>
      <c r="H11" s="1">
        <f>H8+H9+H10</f>
        <v>26666.666666666668</v>
      </c>
      <c r="I11" s="1">
        <f>+D11+E11+F11+G11+H11</f>
        <v>133333.33333333334</v>
      </c>
      <c r="J11" t="s">
        <v>55</v>
      </c>
    </row>
    <row r="12" spans="2:10" ht="12.75">
      <c r="B12" t="str">
        <f>REPT("-",40)</f>
        <v>----------------------------------------</v>
      </c>
      <c r="C12" t="str">
        <f>REPT("-",40)</f>
        <v>----------------------------------------</v>
      </c>
      <c r="D12" s="1" t="str">
        <f aca="true" t="shared" si="1" ref="D12:J12">REPT("-",40)</f>
        <v>----------------------------------------</v>
      </c>
      <c r="E12" s="1" t="str">
        <f t="shared" si="1"/>
        <v>----------------------------------------</v>
      </c>
      <c r="F12" s="1" t="str">
        <f t="shared" si="1"/>
        <v>----------------------------------------</v>
      </c>
      <c r="G12" s="1" t="str">
        <f t="shared" si="1"/>
        <v>----------------------------------------</v>
      </c>
      <c r="H12" s="1" t="str">
        <f t="shared" si="1"/>
        <v>----------------------------------------</v>
      </c>
      <c r="I12" s="1" t="str">
        <f t="shared" si="1"/>
        <v>----------------------------------------</v>
      </c>
      <c r="J12" t="str">
        <f t="shared" si="1"/>
        <v>----------------------------------------</v>
      </c>
    </row>
    <row r="13" spans="1:9" ht="12.75">
      <c r="A13" t="s">
        <v>30</v>
      </c>
      <c r="B13" t="s">
        <v>3</v>
      </c>
      <c r="D13" s="1">
        <f>+$I$13/5</f>
        <v>26666.666666666668</v>
      </c>
      <c r="E13" s="1">
        <f>+$I$8/5</f>
        <v>26666.666666666668</v>
      </c>
      <c r="F13" s="1">
        <f>+$I$8/5</f>
        <v>26666.666666666668</v>
      </c>
      <c r="G13" s="1">
        <f>+$I$8/5</f>
        <v>26666.666666666668</v>
      </c>
      <c r="H13" s="1">
        <f>+$I$8/5</f>
        <v>26666.666666666668</v>
      </c>
      <c r="I13" s="1">
        <f>400000/3</f>
        <v>133333.33333333334</v>
      </c>
    </row>
    <row r="14" spans="1:9" ht="12.75">
      <c r="A14" t="s">
        <v>31</v>
      </c>
      <c r="B14" t="s">
        <v>11</v>
      </c>
      <c r="D14" s="1">
        <f>-D13</f>
        <v>-26666.666666666668</v>
      </c>
      <c r="E14" s="1">
        <f>0-E13-D13</f>
        <v>-53333.333333333336</v>
      </c>
      <c r="F14" s="1"/>
      <c r="G14" s="1"/>
      <c r="H14" s="1"/>
      <c r="I14" s="1"/>
    </row>
    <row r="15" spans="1:9" ht="12.75">
      <c r="A15" t="s">
        <v>32</v>
      </c>
      <c r="B15" t="s">
        <v>4</v>
      </c>
      <c r="D15" s="1"/>
      <c r="E15" s="1">
        <f>-D14</f>
        <v>26666.666666666668</v>
      </c>
      <c r="F15" s="1">
        <f>0-E14</f>
        <v>53333.333333333336</v>
      </c>
      <c r="G15" s="1"/>
      <c r="H15" s="1"/>
      <c r="I15" s="1"/>
    </row>
    <row r="16" spans="1:10" ht="12.75">
      <c r="A16" t="s">
        <v>33</v>
      </c>
      <c r="B16" t="s">
        <v>18</v>
      </c>
      <c r="C16" t="s">
        <v>46</v>
      </c>
      <c r="D16" s="1">
        <f>D13+D14+D15</f>
        <v>0</v>
      </c>
      <c r="E16" s="1">
        <f>E13+E14+E15</f>
        <v>0</v>
      </c>
      <c r="F16" s="1">
        <f>F13+F14+F15</f>
        <v>80000</v>
      </c>
      <c r="G16" s="1">
        <f>G13+G14+G15</f>
        <v>26666.666666666668</v>
      </c>
      <c r="H16" s="1">
        <f>H13+H14+H15</f>
        <v>26666.666666666668</v>
      </c>
      <c r="I16" s="1">
        <f>+D16+E16+F16+G16+H16</f>
        <v>133333.33333333334</v>
      </c>
      <c r="J16" t="s">
        <v>55</v>
      </c>
    </row>
    <row r="17" spans="2:10" ht="12.75">
      <c r="B17" t="str">
        <f>REPT("-",40)</f>
        <v>----------------------------------------</v>
      </c>
      <c r="C17" t="str">
        <f>REPT("-",40)</f>
        <v>----------------------------------------</v>
      </c>
      <c r="D17" s="1" t="str">
        <f aca="true" t="shared" si="2" ref="D17:J17">REPT("-",40)</f>
        <v>----------------------------------------</v>
      </c>
      <c r="E17" s="1" t="str">
        <f t="shared" si="2"/>
        <v>----------------------------------------</v>
      </c>
      <c r="F17" s="1" t="str">
        <f t="shared" si="2"/>
        <v>----------------------------------------</v>
      </c>
      <c r="G17" s="1" t="str">
        <f t="shared" si="2"/>
        <v>----------------------------------------</v>
      </c>
      <c r="H17" s="1" t="str">
        <f t="shared" si="2"/>
        <v>----------------------------------------</v>
      </c>
      <c r="I17" s="1" t="str">
        <f t="shared" si="2"/>
        <v>----------------------------------------</v>
      </c>
      <c r="J17" t="str">
        <f t="shared" si="2"/>
        <v>----------------------------------------</v>
      </c>
    </row>
    <row r="18" spans="1:9" ht="12.75">
      <c r="A18" t="s">
        <v>34</v>
      </c>
      <c r="B18" t="s">
        <v>5</v>
      </c>
      <c r="D18" s="1">
        <f>+$I$18/5</f>
        <v>26666.666666666668</v>
      </c>
      <c r="E18" s="1">
        <f>+$I$8/5</f>
        <v>26666.666666666668</v>
      </c>
      <c r="F18" s="1">
        <f>+$I$8/5</f>
        <v>26666.666666666668</v>
      </c>
      <c r="G18" s="1">
        <f>+$I$8/5</f>
        <v>26666.666666666668</v>
      </c>
      <c r="H18" s="1">
        <f>+$I$8/5</f>
        <v>26666.666666666668</v>
      </c>
      <c r="I18" s="1">
        <f>400000/3</f>
        <v>133333.33333333334</v>
      </c>
    </row>
    <row r="19" spans="1:9" ht="12.75">
      <c r="A19" t="s">
        <v>35</v>
      </c>
      <c r="B19" t="s">
        <v>12</v>
      </c>
      <c r="D19" s="1">
        <f>-D18</f>
        <v>-26666.666666666668</v>
      </c>
      <c r="E19" s="1">
        <f>0-E18-D18</f>
        <v>-53333.333333333336</v>
      </c>
      <c r="F19" s="1"/>
      <c r="G19" s="1"/>
      <c r="H19" s="1"/>
      <c r="I19" s="1"/>
    </row>
    <row r="20" spans="1:9" ht="12.75">
      <c r="A20" t="s">
        <v>36</v>
      </c>
      <c r="B20" t="s">
        <v>6</v>
      </c>
      <c r="D20" s="1"/>
      <c r="E20" s="1">
        <f>-D19</f>
        <v>26666.666666666668</v>
      </c>
      <c r="F20" s="1">
        <f>0-E19</f>
        <v>53333.333333333336</v>
      </c>
      <c r="G20" s="1"/>
      <c r="H20" s="1"/>
      <c r="I20" s="1"/>
    </row>
    <row r="21" spans="1:10" ht="12.75">
      <c r="A21" t="s">
        <v>37</v>
      </c>
      <c r="B21" t="s">
        <v>19</v>
      </c>
      <c r="C21" t="s">
        <v>47</v>
      </c>
      <c r="D21" s="1">
        <f>D18+D19+D20</f>
        <v>0</v>
      </c>
      <c r="E21" s="1">
        <f>E18+E19+E20</f>
        <v>0</v>
      </c>
      <c r="F21" s="1">
        <f>F18+F19+F20</f>
        <v>80000</v>
      </c>
      <c r="G21" s="1">
        <f>G18+G19+G20</f>
        <v>26666.666666666668</v>
      </c>
      <c r="H21" s="1">
        <f>H18+H19+H20</f>
        <v>26666.666666666668</v>
      </c>
      <c r="I21" s="1">
        <f>+D21+E21+F21+G21+H21</f>
        <v>133333.33333333334</v>
      </c>
      <c r="J21" t="s">
        <v>55</v>
      </c>
    </row>
    <row r="22" spans="2:10" ht="12.75">
      <c r="B22" t="str">
        <f>REPT("-",40)</f>
        <v>----------------------------------------</v>
      </c>
      <c r="C22" t="str">
        <f>REPT("-",40)</f>
        <v>----------------------------------------</v>
      </c>
      <c r="D22" s="1" t="str">
        <f aca="true" t="shared" si="3" ref="D22:J22">REPT("-",40)</f>
        <v>----------------------------------------</v>
      </c>
      <c r="E22" s="1" t="str">
        <f t="shared" si="3"/>
        <v>----------------------------------------</v>
      </c>
      <c r="F22" s="1" t="str">
        <f t="shared" si="3"/>
        <v>----------------------------------------</v>
      </c>
      <c r="G22" s="1" t="str">
        <f t="shared" si="3"/>
        <v>----------------------------------------</v>
      </c>
      <c r="H22" s="1" t="str">
        <f t="shared" si="3"/>
        <v>----------------------------------------</v>
      </c>
      <c r="I22" s="1" t="str">
        <f t="shared" si="3"/>
        <v>----------------------------------------</v>
      </c>
      <c r="J22" t="str">
        <f t="shared" si="3"/>
        <v>----------------------------------------</v>
      </c>
    </row>
    <row r="23" spans="1:9" ht="12.75">
      <c r="A23" t="s">
        <v>38</v>
      </c>
      <c r="B23" t="s">
        <v>58</v>
      </c>
      <c r="C23" t="s">
        <v>59</v>
      </c>
      <c r="D23" s="1">
        <f aca="true" t="shared" si="4" ref="D23:H25">+D4+D9+D14+D19</f>
        <v>-400000.00000000006</v>
      </c>
      <c r="E23" s="1">
        <f t="shared" si="4"/>
        <v>-800000.0000000001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/>
    </row>
    <row r="24" spans="1:9" ht="12.75">
      <c r="A24" t="s">
        <v>39</v>
      </c>
      <c r="B24" t="s">
        <v>62</v>
      </c>
      <c r="C24" t="s">
        <v>63</v>
      </c>
      <c r="D24" s="1">
        <f t="shared" si="4"/>
        <v>0</v>
      </c>
      <c r="E24" s="1">
        <f t="shared" si="4"/>
        <v>400000.00000000006</v>
      </c>
      <c r="F24" s="1">
        <f t="shared" si="4"/>
        <v>800000.0000000001</v>
      </c>
      <c r="G24" s="1">
        <f t="shared" si="4"/>
        <v>0</v>
      </c>
      <c r="H24" s="1">
        <f t="shared" si="4"/>
        <v>0</v>
      </c>
      <c r="I24" s="1"/>
    </row>
    <row r="25" spans="1:9" ht="12.75">
      <c r="A25" t="s">
        <v>40</v>
      </c>
      <c r="B25" t="s">
        <v>16</v>
      </c>
      <c r="C25" t="s">
        <v>48</v>
      </c>
      <c r="D25" s="1">
        <f t="shared" si="4"/>
        <v>0</v>
      </c>
      <c r="E25" s="1">
        <f t="shared" si="4"/>
        <v>0</v>
      </c>
      <c r="F25" s="1">
        <f t="shared" si="4"/>
        <v>1200000</v>
      </c>
      <c r="G25" s="1">
        <f t="shared" si="4"/>
        <v>400000.00000000006</v>
      </c>
      <c r="H25" s="1">
        <f t="shared" si="4"/>
        <v>400000.00000000006</v>
      </c>
      <c r="I25" s="1">
        <f>+I3+I8+I13+I18</f>
        <v>1999999.9999999998</v>
      </c>
    </row>
    <row r="26" spans="2:10" ht="12.75">
      <c r="B26" t="str">
        <f>REPT("-",40)</f>
        <v>----------------------------------------</v>
      </c>
      <c r="C26" t="str">
        <f>REPT("-",40)</f>
        <v>----------------------------------------</v>
      </c>
      <c r="D26" s="1" t="str">
        <f aca="true" t="shared" si="5" ref="D26:J26">REPT("-",40)</f>
        <v>----------------------------------------</v>
      </c>
      <c r="E26" s="1" t="str">
        <f t="shared" si="5"/>
        <v>----------------------------------------</v>
      </c>
      <c r="F26" s="1" t="str">
        <f t="shared" si="5"/>
        <v>----------------------------------------</v>
      </c>
      <c r="G26" s="1" t="str">
        <f t="shared" si="5"/>
        <v>----------------------------------------</v>
      </c>
      <c r="H26" s="1" t="str">
        <f t="shared" si="5"/>
        <v>----------------------------------------</v>
      </c>
      <c r="I26" s="1" t="str">
        <f t="shared" si="5"/>
        <v>----------------------------------------</v>
      </c>
      <c r="J26" t="str">
        <f t="shared" si="5"/>
        <v>----------------------------------------</v>
      </c>
    </row>
    <row r="27" spans="1:10" ht="12.75">
      <c r="A27" t="s">
        <v>41</v>
      </c>
      <c r="B27" t="s">
        <v>0</v>
      </c>
      <c r="D27" s="1">
        <f>+$I$27/5</f>
        <v>29629.629629629624</v>
      </c>
      <c r="E27" s="1">
        <f>+$I$27/5</f>
        <v>29629.629629629624</v>
      </c>
      <c r="F27" s="1">
        <f>+$I$27/5</f>
        <v>29629.629629629624</v>
      </c>
      <c r="G27" s="1">
        <f>+$I$27/5</f>
        <v>29629.629629629624</v>
      </c>
      <c r="H27" s="1">
        <f>+$I$27/5</f>
        <v>29629.629629629624</v>
      </c>
      <c r="I27" s="1">
        <f>I25*0.08/1.08</f>
        <v>148148.14814814812</v>
      </c>
      <c r="J27" t="s">
        <v>56</v>
      </c>
    </row>
    <row r="28" spans="1:10" ht="12.75">
      <c r="A28" t="s">
        <v>42</v>
      </c>
      <c r="B28" t="s">
        <v>14</v>
      </c>
      <c r="D28" s="1">
        <f>-D27</f>
        <v>-29629.629629629624</v>
      </c>
      <c r="E28" s="1">
        <f>0-E27-D27</f>
        <v>-59259.25925925925</v>
      </c>
      <c r="F28" s="1"/>
      <c r="G28" s="1"/>
      <c r="H28" s="1"/>
      <c r="I28" s="1"/>
      <c r="J28" t="s">
        <v>57</v>
      </c>
    </row>
    <row r="29" spans="1:9" ht="12.75">
      <c r="A29" t="s">
        <v>44</v>
      </c>
      <c r="B29" t="s">
        <v>15</v>
      </c>
      <c r="D29" s="1"/>
      <c r="E29" s="1">
        <f>-D28</f>
        <v>29629.629629629624</v>
      </c>
      <c r="F29" s="1">
        <f>0-E28</f>
        <v>59259.25925925925</v>
      </c>
      <c r="G29" s="1"/>
      <c r="H29" s="1"/>
      <c r="I29" s="1"/>
    </row>
    <row r="30" spans="1:10" ht="12.75">
      <c r="A30" t="s">
        <v>60</v>
      </c>
      <c r="B30" t="s">
        <v>20</v>
      </c>
      <c r="C30" t="s">
        <v>64</v>
      </c>
      <c r="D30" s="1">
        <f>+D27+D28+D29</f>
        <v>0</v>
      </c>
      <c r="E30" s="1">
        <f>+E27+E28+E29</f>
        <v>0</v>
      </c>
      <c r="F30" s="1">
        <f>+F27+F28+F29</f>
        <v>88888.88888888888</v>
      </c>
      <c r="G30" s="1">
        <f>+G27+G28+G29</f>
        <v>29629.629629629624</v>
      </c>
      <c r="H30" s="1">
        <f>+H27+H28+H29</f>
        <v>29629.629629629624</v>
      </c>
      <c r="I30" s="1">
        <f>+D30+E30+F30+G30+H30</f>
        <v>148148.14814814812</v>
      </c>
      <c r="J30" t="s">
        <v>55</v>
      </c>
    </row>
    <row r="31" spans="2:10" ht="12.75">
      <c r="B31" t="str">
        <f>REPT("-",40)</f>
        <v>----------------------------------------</v>
      </c>
      <c r="C31" t="str">
        <f>REPT("-",40)</f>
        <v>----------------------------------------</v>
      </c>
      <c r="D31" s="1" t="str">
        <f aca="true" t="shared" si="6" ref="D31:J31">REPT("-",40)</f>
        <v>----------------------------------------</v>
      </c>
      <c r="E31" s="1" t="str">
        <f t="shared" si="6"/>
        <v>----------------------------------------</v>
      </c>
      <c r="F31" s="1" t="str">
        <f t="shared" si="6"/>
        <v>----------------------------------------</v>
      </c>
      <c r="G31" s="1" t="str">
        <f t="shared" si="6"/>
        <v>----------------------------------------</v>
      </c>
      <c r="H31" s="1" t="str">
        <f t="shared" si="6"/>
        <v>----------------------------------------</v>
      </c>
      <c r="I31" s="1" t="str">
        <f t="shared" si="6"/>
        <v>----------------------------------------</v>
      </c>
      <c r="J31" t="str">
        <f t="shared" si="6"/>
        <v>----------------------------------------</v>
      </c>
    </row>
    <row r="32" spans="1:10" ht="12.75">
      <c r="A32" t="s">
        <v>61</v>
      </c>
      <c r="B32" t="s">
        <v>13</v>
      </c>
      <c r="C32" t="s">
        <v>65</v>
      </c>
      <c r="D32" s="1">
        <f>D25-D30</f>
        <v>0</v>
      </c>
      <c r="E32" s="1">
        <f>E25-E30</f>
        <v>0</v>
      </c>
      <c r="F32" s="1">
        <f>F25-F30</f>
        <v>1111111.111111111</v>
      </c>
      <c r="G32" s="1">
        <f>G25-G30</f>
        <v>370370.37037037045</v>
      </c>
      <c r="H32" s="1">
        <f>H25-H30</f>
        <v>370370.37037037045</v>
      </c>
      <c r="I32" s="1">
        <f>+D32+E32+F32+G32+H32</f>
        <v>1851851.8518518517</v>
      </c>
      <c r="J32" t="s">
        <v>55</v>
      </c>
    </row>
    <row r="33" spans="4:9" ht="12.75">
      <c r="D33" s="1"/>
      <c r="E33" s="1"/>
      <c r="F33" s="1"/>
      <c r="G33" s="1"/>
      <c r="H33" s="1"/>
      <c r="I33" s="1">
        <f>+I25-I27</f>
        <v>1851851.8518518517</v>
      </c>
    </row>
    <row r="34" ht="12.75">
      <c r="B34" t="s">
        <v>21</v>
      </c>
    </row>
    <row r="36" ht="12.75">
      <c r="B36" t="s">
        <v>67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&amp;CMATOC Multi-Year Budget Summary Revision of April 16,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ameese</dc:creator>
  <cp:keywords/>
  <dc:description/>
  <cp:lastModifiedBy>ameese</cp:lastModifiedBy>
  <cp:lastPrinted>2007-04-16T17:15:23Z</cp:lastPrinted>
  <dcterms:created xsi:type="dcterms:W3CDTF">2007-02-06T17:26:21Z</dcterms:created>
  <dcterms:modified xsi:type="dcterms:W3CDTF">2007-04-16T17:17:19Z</dcterms:modified>
  <cp:category/>
  <cp:version/>
  <cp:contentType/>
  <cp:contentStatus/>
</cp:coreProperties>
</file>